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0CC207BA-6B31-4C12-84F3-F3CAA8499EEB}" xr6:coauthVersionLast="47" xr6:coauthVersionMax="47" xr10:uidLastSave="{00000000-0000-0000-0000-000000000000}"/>
  <bookViews>
    <workbookView xWindow="-120" yWindow="-120" windowWidth="29040" windowHeight="15720" activeTab="8" xr2:uid="{F48D3D11-7914-4CA4-9761-4030935BBA62}"/>
  </bookViews>
  <sheets>
    <sheet name="ESFD" sheetId="1" r:id="rId1"/>
    <sheet name="EADYOP" sheetId="2" r:id="rId2"/>
    <sheet name="IAODF" sheetId="3" r:id="rId3"/>
    <sheet name="BP" sheetId="4" r:id="rId4"/>
    <sheet name="EAID" sheetId="5" r:id="rId5"/>
    <sheet name="EAEPED a)" sheetId="6" r:id="rId6"/>
    <sheet name="EAEPED b)" sheetId="7" r:id="rId7"/>
    <sheet name="EAEPED c)" sheetId="8" r:id="rId8"/>
    <sheet name="EAEPED d)" sheetId="9" r:id="rId9"/>
  </sheets>
  <externalReferences>
    <externalReference r:id="rId10"/>
  </externalReferences>
  <definedNames>
    <definedName name="ANIO">'[1]Info General'!$D$20</definedName>
    <definedName name="APP_FIN_04">IAODF!$E$13</definedName>
    <definedName name="APP_FIN_06">IAODF!$G$13</definedName>
    <definedName name="APP_FIN_07">IAODF!$H$13</definedName>
    <definedName name="APP_FIN_08">IAODF!$I$13</definedName>
    <definedName name="APP_FIN_09">IAODF!$J$13</definedName>
    <definedName name="APP_FIN_10">IAODF!$K$13</definedName>
    <definedName name="APP_T10">IAODF!$K$8</definedName>
    <definedName name="APP_T4">IAODF!$E$8</definedName>
    <definedName name="APP_T6">IAODF!$G$8</definedName>
    <definedName name="APP_T7">IAODF!$H$8</definedName>
    <definedName name="APP_T8">IAODF!$I$8</definedName>
    <definedName name="APP_T9">IAODF!$J$8</definedName>
    <definedName name="_xlnm.Print_Area" localSheetId="0">ESFD!$C$1:$H$82</definedName>
    <definedName name="DEUDA_CONT_FIN_01">EADYOP!$B$26</definedName>
    <definedName name="DEUDA_CONT_FIN_02">EADYOP!$C$26</definedName>
    <definedName name="DEUDA_CONT_FIN_03">EADYOP!$D$26</definedName>
    <definedName name="DEUDA_CONT_FIN_04">EADYOP!$E$26</definedName>
    <definedName name="DEUDA_CONT_FIN_05">EADYOP!$F$26</definedName>
    <definedName name="DEUDA_CONT_FIN_06">EADYOP!$G$26</definedName>
    <definedName name="DEUDA_CONT_FIN_07">EADYOP!$H$26</definedName>
    <definedName name="ENTE_PUBLICO_A">'[1]Info General'!$C$7</definedName>
    <definedName name="GASTO_E_FIN_01">'EAEPED b)'!$B$28</definedName>
    <definedName name="GASTO_E_FIN_02">'EAEPED b)'!$C$28</definedName>
    <definedName name="GASTO_E_FIN_03">'EAEPED b)'!$D$28</definedName>
    <definedName name="GASTO_E_FIN_04">'EAEPED b)'!$E$28</definedName>
    <definedName name="GASTO_E_FIN_05">'EAEPED b)'!$F$28</definedName>
    <definedName name="GASTO_E_FIN_06">'EAEPED b)'!$G$28</definedName>
    <definedName name="GASTO_E_T1">'EAEPED b)'!$B$19</definedName>
    <definedName name="GASTO_E_T2">'EAEPED b)'!$C$19</definedName>
    <definedName name="GASTO_E_T3">'EAEPED b)'!$D$19</definedName>
    <definedName name="GASTO_E_T4">'EAEPED b)'!$E$19</definedName>
    <definedName name="GASTO_E_T5">'EAEPED b)'!$F$19</definedName>
    <definedName name="GASTO_E_T6">'EAEPED b)'!$G$19</definedName>
    <definedName name="GASTO_NE_FIN_01">'EAEPED b)'!$B$18</definedName>
    <definedName name="GASTO_NE_FIN_02">'EAEPED b)'!$C$18</definedName>
    <definedName name="GASTO_NE_FIN_03">'EAEPED b)'!$D$18</definedName>
    <definedName name="GASTO_NE_FIN_04">'EAEPED b)'!$E$18</definedName>
    <definedName name="GASTO_NE_FIN_05">'EAEPED b)'!$F$18</definedName>
    <definedName name="GASTO_NE_FIN_06">'EAEPED b)'!$G$18</definedName>
    <definedName name="GASTO_NE_T1">'EAEPED b)'!$B$9</definedName>
    <definedName name="GASTO_NE_T2">'EAEPED b)'!$C$9</definedName>
    <definedName name="GASTO_NE_T3">'EAEPED b)'!$D$9</definedName>
    <definedName name="GASTO_NE_T4">'EAEPED b)'!$E$9</definedName>
    <definedName name="GASTO_NE_T5">'EAEPED b)'!$F$9</definedName>
    <definedName name="GASTO_NE_T6">'EAEPED b)'!$G$9</definedName>
    <definedName name="MONTO1">'[1]Info General'!$D$18</definedName>
    <definedName name="MONTO2">'[1]Info General'!$E$18</definedName>
    <definedName name="OB_CORTO_PLAZO_FIN_01">EADYOP!$B$45</definedName>
    <definedName name="OB_CORTO_PLAZO_FIN_02">EADYOP!$C$45</definedName>
    <definedName name="OB_CORTO_PLAZO_FIN_03">EADYOP!$D$45</definedName>
    <definedName name="OB_CORTO_PLAZO_FIN_04">EADYOP!$E$45</definedName>
    <definedName name="OB_CORTO_PLAZO_FIN_05">EADYOP!$F$45</definedName>
    <definedName name="OTROS_FIN_04">IAODF!$E$19</definedName>
    <definedName name="OTROS_FIN_06">IAODF!$G$19</definedName>
    <definedName name="OTROS_FIN_07">IAODF!$H$19</definedName>
    <definedName name="OTROS_FIN_08">IAODF!$I$19</definedName>
    <definedName name="OTROS_FIN_09">IAODF!$J$19</definedName>
    <definedName name="OTROS_FIN_10">IAODF!$K$19</definedName>
    <definedName name="OTROS_T10">IAODF!$K$14</definedName>
    <definedName name="OTROS_T4">IAODF!$E$14</definedName>
    <definedName name="OTROS_T6">IAODF!$G$14</definedName>
    <definedName name="OTROS_T7">IAODF!$H$14</definedName>
    <definedName name="OTROS_T8">IAODF!$I$14</definedName>
    <definedName name="OTROS_T9">IAODF!$J$14</definedName>
    <definedName name="PERIODO_INFORME">'[1]Info General'!$C$14</definedName>
    <definedName name="SALDO_PENDIENTE">'[1]Info General'!$F$18</definedName>
    <definedName name="TRIMESTRE">'[1]Info General'!$C$16</definedName>
    <definedName name="ULTIMO">'[1]Info General'!$E$20</definedName>
    <definedName name="ULTIMO_SALDO">'[1]Info General'!$F$20</definedName>
    <definedName name="VALOR_INS_BCC_FIN_01">EADYOP!$B$31</definedName>
    <definedName name="VALOR_INS_BCC_FIN_02">EADYOP!$C$31</definedName>
    <definedName name="VALOR_INS_BCC_FIN_03">EADYOP!$D$31</definedName>
    <definedName name="VALOR_INS_BCC_FIN_04">EADYOP!$E$31</definedName>
    <definedName name="VALOR_INS_BCC_FIN_05">EADYOP!$F$31</definedName>
    <definedName name="VALOR_INS_BCC_FIN_06">EADYOP!$G$31</definedName>
    <definedName name="VALOR_INS_BCC_FIN_07">EADYOP!$H$31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9" l="1"/>
  <c r="A5" i="9"/>
  <c r="A2" i="9"/>
  <c r="G31" i="9"/>
  <c r="G30" i="9"/>
  <c r="G29" i="9"/>
  <c r="F28" i="9"/>
  <c r="E28" i="9"/>
  <c r="D28" i="9"/>
  <c r="C28" i="9"/>
  <c r="B28" i="9"/>
  <c r="B21" i="9" s="1"/>
  <c r="G27" i="9"/>
  <c r="G26" i="9"/>
  <c r="G25" i="9"/>
  <c r="G24" i="9"/>
  <c r="F24" i="9"/>
  <c r="E24" i="9"/>
  <c r="D24" i="9"/>
  <c r="C24" i="9"/>
  <c r="C21" i="9" s="1"/>
  <c r="B24" i="9"/>
  <c r="G23" i="9"/>
  <c r="G22" i="9"/>
  <c r="G19" i="9"/>
  <c r="G18" i="9"/>
  <c r="G17" i="9"/>
  <c r="G16" i="9"/>
  <c r="F16" i="9"/>
  <c r="E16" i="9"/>
  <c r="D16" i="9"/>
  <c r="D9" i="9" s="1"/>
  <c r="C16" i="9"/>
  <c r="C9" i="9" s="1"/>
  <c r="B16" i="9"/>
  <c r="G15" i="9"/>
  <c r="G14" i="9"/>
  <c r="G13" i="9"/>
  <c r="G12" i="9"/>
  <c r="G9" i="9" s="1"/>
  <c r="F12" i="9"/>
  <c r="E12" i="9"/>
  <c r="D12" i="9"/>
  <c r="C12" i="9"/>
  <c r="G11" i="9"/>
  <c r="G10" i="9"/>
  <c r="A5" i="8"/>
  <c r="A2" i="8"/>
  <c r="G75" i="8"/>
  <c r="G74" i="8"/>
  <c r="G73" i="8"/>
  <c r="G71" i="8" s="1"/>
  <c r="G72" i="8"/>
  <c r="F71" i="8"/>
  <c r="E71" i="8"/>
  <c r="D71" i="8"/>
  <c r="C71" i="8"/>
  <c r="B71" i="8"/>
  <c r="G70" i="8"/>
  <c r="G69" i="8"/>
  <c r="G68" i="8"/>
  <c r="G67" i="8"/>
  <c r="G61" i="8" s="1"/>
  <c r="G66" i="8"/>
  <c r="G65" i="8"/>
  <c r="G64" i="8"/>
  <c r="G63" i="8"/>
  <c r="G62" i="8"/>
  <c r="F61" i="8"/>
  <c r="E61" i="8"/>
  <c r="D61" i="8"/>
  <c r="C61" i="8"/>
  <c r="B61" i="8"/>
  <c r="G60" i="8"/>
  <c r="G59" i="8"/>
  <c r="G58" i="8"/>
  <c r="G57" i="8"/>
  <c r="G56" i="8"/>
  <c r="G55" i="8"/>
  <c r="G54" i="8"/>
  <c r="G53" i="8"/>
  <c r="F53" i="8"/>
  <c r="E53" i="8"/>
  <c r="D53" i="8"/>
  <c r="C53" i="8"/>
  <c r="B53" i="8"/>
  <c r="G52" i="8"/>
  <c r="G51" i="8"/>
  <c r="G50" i="8"/>
  <c r="G49" i="8"/>
  <c r="G48" i="8"/>
  <c r="G44" i="8" s="1"/>
  <c r="G47" i="8"/>
  <c r="G46" i="8"/>
  <c r="G45" i="8"/>
  <c r="F44" i="8"/>
  <c r="E44" i="8"/>
  <c r="E43" i="8" s="1"/>
  <c r="E77" i="8" s="1"/>
  <c r="D44" i="8"/>
  <c r="D43" i="8" s="1"/>
  <c r="D77" i="8" s="1"/>
  <c r="C44" i="8"/>
  <c r="C43" i="8" s="1"/>
  <c r="B44" i="8"/>
  <c r="B43" i="8" s="1"/>
  <c r="F43" i="8"/>
  <c r="F77" i="8" s="1"/>
  <c r="G41" i="8"/>
  <c r="G40" i="8"/>
  <c r="G39" i="8"/>
  <c r="G38" i="8"/>
  <c r="G37" i="8"/>
  <c r="F37" i="8"/>
  <c r="E37" i="8"/>
  <c r="D37" i="8"/>
  <c r="C37" i="8"/>
  <c r="B37" i="8"/>
  <c r="G36" i="8"/>
  <c r="G35" i="8"/>
  <c r="G34" i="8"/>
  <c r="G33" i="8"/>
  <c r="G32" i="8"/>
  <c r="G31" i="8"/>
  <c r="G27" i="8" s="1"/>
  <c r="G30" i="8"/>
  <c r="G29" i="8"/>
  <c r="G28" i="8"/>
  <c r="F27" i="8"/>
  <c r="E27" i="8"/>
  <c r="D27" i="8"/>
  <c r="C27" i="8"/>
  <c r="B27" i="8"/>
  <c r="G26" i="8"/>
  <c r="G25" i="8"/>
  <c r="G24" i="8"/>
  <c r="G23" i="8"/>
  <c r="G22" i="8"/>
  <c r="G21" i="8"/>
  <c r="G20" i="8"/>
  <c r="G19" i="8"/>
  <c r="F19" i="8"/>
  <c r="E19" i="8"/>
  <c r="E9" i="8" s="1"/>
  <c r="D19" i="8"/>
  <c r="C19" i="8"/>
  <c r="B19" i="8"/>
  <c r="G18" i="8"/>
  <c r="G17" i="8"/>
  <c r="G16" i="8"/>
  <c r="G15" i="8"/>
  <c r="G14" i="8"/>
  <c r="G13" i="8"/>
  <c r="G12" i="8"/>
  <c r="G10" i="8" s="1"/>
  <c r="G9" i="8" s="1"/>
  <c r="G11" i="8"/>
  <c r="F10" i="8"/>
  <c r="E10" i="8"/>
  <c r="D10" i="8"/>
  <c r="C10" i="8"/>
  <c r="C9" i="8" s="1"/>
  <c r="B10" i="8"/>
  <c r="B9" i="8" s="1"/>
  <c r="F9" i="8"/>
  <c r="D9" i="8"/>
  <c r="A5" i="7"/>
  <c r="A2" i="7"/>
  <c r="G20" i="7"/>
  <c r="F19" i="7"/>
  <c r="E19" i="7"/>
  <c r="D19" i="7"/>
  <c r="C19" i="7"/>
  <c r="B19" i="7"/>
  <c r="G10" i="7"/>
  <c r="F9" i="7"/>
  <c r="F29" i="7" s="1"/>
  <c r="E9" i="7"/>
  <c r="E29" i="7" s="1"/>
  <c r="D9" i="7"/>
  <c r="D29" i="7" s="1"/>
  <c r="C9" i="7"/>
  <c r="B9" i="7"/>
  <c r="C71" i="6"/>
  <c r="D71" i="6"/>
  <c r="A5" i="6"/>
  <c r="A2" i="6"/>
  <c r="G157" i="6"/>
  <c r="G156" i="6"/>
  <c r="G155" i="6"/>
  <c r="G154" i="6"/>
  <c r="G153" i="6"/>
  <c r="G152" i="6"/>
  <c r="G151" i="6"/>
  <c r="F150" i="6"/>
  <c r="E150" i="6"/>
  <c r="D150" i="6"/>
  <c r="C150" i="6"/>
  <c r="B150" i="6"/>
  <c r="G149" i="6"/>
  <c r="G148" i="6"/>
  <c r="G147" i="6"/>
  <c r="F146" i="6"/>
  <c r="E146" i="6"/>
  <c r="D146" i="6"/>
  <c r="C146" i="6"/>
  <c r="B146" i="6"/>
  <c r="G145" i="6"/>
  <c r="G144" i="6"/>
  <c r="G143" i="6"/>
  <c r="G142" i="6"/>
  <c r="G141" i="6"/>
  <c r="G140" i="6"/>
  <c r="G139" i="6"/>
  <c r="G138" i="6"/>
  <c r="F137" i="6"/>
  <c r="E137" i="6"/>
  <c r="D137" i="6"/>
  <c r="C137" i="6"/>
  <c r="B137" i="6"/>
  <c r="G136" i="6"/>
  <c r="G135" i="6"/>
  <c r="G134" i="6"/>
  <c r="F133" i="6"/>
  <c r="E133" i="6"/>
  <c r="D133" i="6"/>
  <c r="C133" i="6"/>
  <c r="B133" i="6"/>
  <c r="G132" i="6"/>
  <c r="G131" i="6"/>
  <c r="G130" i="6"/>
  <c r="G129" i="6"/>
  <c r="G128" i="6"/>
  <c r="G127" i="6"/>
  <c r="G126" i="6"/>
  <c r="G125" i="6"/>
  <c r="G124" i="6"/>
  <c r="G123" i="6" s="1"/>
  <c r="F123" i="6"/>
  <c r="E123" i="6"/>
  <c r="D123" i="6"/>
  <c r="C123" i="6"/>
  <c r="B123" i="6"/>
  <c r="G122" i="6"/>
  <c r="G121" i="6"/>
  <c r="G120" i="6"/>
  <c r="G119" i="6"/>
  <c r="G118" i="6"/>
  <c r="G117" i="6"/>
  <c r="G116" i="6"/>
  <c r="G115" i="6"/>
  <c r="G114" i="6"/>
  <c r="F113" i="6"/>
  <c r="E113" i="6"/>
  <c r="E84" i="6" s="1"/>
  <c r="D113" i="6"/>
  <c r="C113" i="6"/>
  <c r="B113" i="6"/>
  <c r="G112" i="6"/>
  <c r="G111" i="6"/>
  <c r="G110" i="6"/>
  <c r="G109" i="6"/>
  <c r="G108" i="6"/>
  <c r="G107" i="6"/>
  <c r="G106" i="6"/>
  <c r="G105" i="6"/>
  <c r="G104" i="6"/>
  <c r="F103" i="6"/>
  <c r="E103" i="6"/>
  <c r="D103" i="6"/>
  <c r="C103" i="6"/>
  <c r="B103" i="6"/>
  <c r="G102" i="6"/>
  <c r="G101" i="6"/>
  <c r="G100" i="6"/>
  <c r="G99" i="6"/>
  <c r="G98" i="6"/>
  <c r="G97" i="6"/>
  <c r="G96" i="6"/>
  <c r="G95" i="6"/>
  <c r="G94" i="6"/>
  <c r="F93" i="6"/>
  <c r="E93" i="6"/>
  <c r="D93" i="6"/>
  <c r="C93" i="6"/>
  <c r="B93" i="6"/>
  <c r="G92" i="6"/>
  <c r="G91" i="6"/>
  <c r="G90" i="6"/>
  <c r="G89" i="6"/>
  <c r="G88" i="6"/>
  <c r="G87" i="6"/>
  <c r="G86" i="6"/>
  <c r="F85" i="6"/>
  <c r="E85" i="6"/>
  <c r="D85" i="6"/>
  <c r="C85" i="6"/>
  <c r="B85" i="6"/>
  <c r="G82" i="6"/>
  <c r="G81" i="6"/>
  <c r="G80" i="6"/>
  <c r="G79" i="6"/>
  <c r="G78" i="6"/>
  <c r="G77" i="6"/>
  <c r="G76" i="6"/>
  <c r="F75" i="6"/>
  <c r="E75" i="6"/>
  <c r="D75" i="6"/>
  <c r="C75" i="6"/>
  <c r="B75" i="6"/>
  <c r="G74" i="6"/>
  <c r="G73" i="6"/>
  <c r="G72" i="6"/>
  <c r="G71" i="6"/>
  <c r="F71" i="6"/>
  <c r="E71" i="6"/>
  <c r="B71" i="6"/>
  <c r="G70" i="6"/>
  <c r="G69" i="6"/>
  <c r="G68" i="6"/>
  <c r="G67" i="6"/>
  <c r="G66" i="6"/>
  <c r="G65" i="6"/>
  <c r="G64" i="6"/>
  <c r="G63" i="6"/>
  <c r="F62" i="6"/>
  <c r="E62" i="6"/>
  <c r="D62" i="6"/>
  <c r="C62" i="6"/>
  <c r="B62" i="6"/>
  <c r="G61" i="6"/>
  <c r="G60" i="6"/>
  <c r="G59" i="6"/>
  <c r="G58" i="6"/>
  <c r="F58" i="6"/>
  <c r="E58" i="6"/>
  <c r="D58" i="6"/>
  <c r="C58" i="6"/>
  <c r="B58" i="6"/>
  <c r="G57" i="6"/>
  <c r="G56" i="6"/>
  <c r="G55" i="6"/>
  <c r="G54" i="6"/>
  <c r="G53" i="6"/>
  <c r="G52" i="6"/>
  <c r="G51" i="6"/>
  <c r="G50" i="6"/>
  <c r="G49" i="6"/>
  <c r="F48" i="6"/>
  <c r="E48" i="6"/>
  <c r="D48" i="6"/>
  <c r="C48" i="6"/>
  <c r="B48" i="6"/>
  <c r="G47" i="6"/>
  <c r="G46" i="6"/>
  <c r="G45" i="6"/>
  <c r="G44" i="6"/>
  <c r="G43" i="6"/>
  <c r="G38" i="6" s="1"/>
  <c r="G42" i="6"/>
  <c r="G41" i="6"/>
  <c r="G40" i="6"/>
  <c r="G39" i="6"/>
  <c r="F38" i="6"/>
  <c r="E38" i="6"/>
  <c r="D38" i="6"/>
  <c r="C38" i="6"/>
  <c r="B38" i="6"/>
  <c r="G37" i="6"/>
  <c r="G36" i="6"/>
  <c r="G35" i="6"/>
  <c r="G34" i="6"/>
  <c r="G33" i="6"/>
  <c r="G32" i="6"/>
  <c r="G31" i="6"/>
  <c r="G30" i="6"/>
  <c r="G28" i="6" s="1"/>
  <c r="G29" i="6"/>
  <c r="F28" i="6"/>
  <c r="E28" i="6"/>
  <c r="D28" i="6"/>
  <c r="C28" i="6"/>
  <c r="B28" i="6"/>
  <c r="G27" i="6"/>
  <c r="G26" i="6"/>
  <c r="G25" i="6"/>
  <c r="G24" i="6"/>
  <c r="G23" i="6"/>
  <c r="G22" i="6"/>
  <c r="G21" i="6"/>
  <c r="G20" i="6"/>
  <c r="G19" i="6"/>
  <c r="F18" i="6"/>
  <c r="E18" i="6"/>
  <c r="D18" i="6"/>
  <c r="C18" i="6"/>
  <c r="B18" i="6"/>
  <c r="G17" i="6"/>
  <c r="G16" i="6"/>
  <c r="G15" i="6"/>
  <c r="G14" i="6"/>
  <c r="G13" i="6"/>
  <c r="G12" i="6"/>
  <c r="G11" i="6"/>
  <c r="F10" i="6"/>
  <c r="E10" i="6"/>
  <c r="D10" i="6"/>
  <c r="C10" i="6"/>
  <c r="B10" i="6"/>
  <c r="A4" i="5"/>
  <c r="A2" i="5"/>
  <c r="B35" i="5"/>
  <c r="C35" i="5"/>
  <c r="D35" i="5"/>
  <c r="F75" i="5"/>
  <c r="E75" i="5"/>
  <c r="D75" i="5"/>
  <c r="C75" i="5"/>
  <c r="B75" i="5"/>
  <c r="G74" i="5"/>
  <c r="G73" i="5"/>
  <c r="G68" i="5"/>
  <c r="G67" i="5"/>
  <c r="F67" i="5"/>
  <c r="E67" i="5"/>
  <c r="D67" i="5"/>
  <c r="C67" i="5"/>
  <c r="B67" i="5"/>
  <c r="G63" i="5"/>
  <c r="G62" i="5"/>
  <c r="G61" i="5"/>
  <c r="G59" i="5" s="1"/>
  <c r="G60" i="5"/>
  <c r="F59" i="5"/>
  <c r="E59" i="5"/>
  <c r="D59" i="5"/>
  <c r="C59" i="5"/>
  <c r="B59" i="5"/>
  <c r="G58" i="5"/>
  <c r="G57" i="5"/>
  <c r="G56" i="5"/>
  <c r="G55" i="5"/>
  <c r="F54" i="5"/>
  <c r="E54" i="5"/>
  <c r="D54" i="5"/>
  <c r="C54" i="5"/>
  <c r="B54" i="5"/>
  <c r="G53" i="5"/>
  <c r="G52" i="5"/>
  <c r="G51" i="5"/>
  <c r="G50" i="5"/>
  <c r="G49" i="5"/>
  <c r="G48" i="5"/>
  <c r="G47" i="5"/>
  <c r="G46" i="5"/>
  <c r="F45" i="5"/>
  <c r="E45" i="5"/>
  <c r="D45" i="5"/>
  <c r="C45" i="5"/>
  <c r="B45" i="5"/>
  <c r="G39" i="5"/>
  <c r="G38" i="5"/>
  <c r="G37" i="5" s="1"/>
  <c r="F37" i="5"/>
  <c r="E37" i="5"/>
  <c r="D37" i="5"/>
  <c r="C37" i="5"/>
  <c r="B37" i="5"/>
  <c r="G36" i="5"/>
  <c r="G35" i="5"/>
  <c r="F35" i="5"/>
  <c r="E35" i="5"/>
  <c r="G34" i="5"/>
  <c r="G33" i="5"/>
  <c r="G32" i="5"/>
  <c r="G31" i="5"/>
  <c r="G30" i="5"/>
  <c r="G29" i="5"/>
  <c r="F28" i="5"/>
  <c r="E28" i="5"/>
  <c r="D28" i="5"/>
  <c r="C28" i="5"/>
  <c r="B28" i="5"/>
  <c r="G27" i="5"/>
  <c r="G26" i="5"/>
  <c r="G25" i="5"/>
  <c r="G24" i="5"/>
  <c r="G23" i="5"/>
  <c r="G22" i="5"/>
  <c r="G21" i="5"/>
  <c r="G20" i="5"/>
  <c r="G19" i="5"/>
  <c r="G18" i="5"/>
  <c r="G17" i="5"/>
  <c r="F16" i="5"/>
  <c r="E16" i="5"/>
  <c r="D16" i="5"/>
  <c r="C16" i="5"/>
  <c r="B16" i="5"/>
  <c r="G15" i="5"/>
  <c r="G14" i="5"/>
  <c r="G13" i="5"/>
  <c r="G12" i="5"/>
  <c r="G11" i="5"/>
  <c r="G10" i="5"/>
  <c r="G9" i="5"/>
  <c r="A4" i="4"/>
  <c r="A2" i="4"/>
  <c r="D70" i="4"/>
  <c r="C70" i="4"/>
  <c r="B70" i="4"/>
  <c r="D68" i="4"/>
  <c r="C68" i="4"/>
  <c r="B68" i="4"/>
  <c r="D64" i="4"/>
  <c r="C64" i="4"/>
  <c r="B64" i="4"/>
  <c r="D63" i="4"/>
  <c r="C63" i="4"/>
  <c r="B63" i="4"/>
  <c r="D55" i="4"/>
  <c r="C55" i="4"/>
  <c r="B55" i="4"/>
  <c r="D53" i="4"/>
  <c r="C53" i="4"/>
  <c r="B53" i="4"/>
  <c r="D49" i="4"/>
  <c r="C49" i="4"/>
  <c r="B49" i="4"/>
  <c r="D48" i="4"/>
  <c r="C48" i="4"/>
  <c r="B48" i="4"/>
  <c r="D40" i="4"/>
  <c r="D44" i="4" s="1"/>
  <c r="D11" i="4" s="1"/>
  <c r="D8" i="4" s="1"/>
  <c r="C40" i="4"/>
  <c r="B40" i="4"/>
  <c r="D37" i="4"/>
  <c r="C37" i="4"/>
  <c r="C44" i="4" s="1"/>
  <c r="C11" i="4" s="1"/>
  <c r="C8" i="4" s="1"/>
  <c r="B37" i="4"/>
  <c r="B44" i="4" s="1"/>
  <c r="B11" i="4" s="1"/>
  <c r="B8" i="4" s="1"/>
  <c r="D29" i="4"/>
  <c r="C29" i="4"/>
  <c r="B29" i="4"/>
  <c r="D17" i="4"/>
  <c r="C17" i="4"/>
  <c r="B17" i="4"/>
  <c r="D13" i="4"/>
  <c r="C13" i="4"/>
  <c r="B13" i="4"/>
  <c r="A4" i="3"/>
  <c r="A2" i="3"/>
  <c r="K14" i="3"/>
  <c r="J14" i="3"/>
  <c r="I14" i="3"/>
  <c r="H14" i="3"/>
  <c r="G14" i="3"/>
  <c r="E14" i="3"/>
  <c r="K8" i="3"/>
  <c r="J8" i="3"/>
  <c r="I8" i="3"/>
  <c r="H8" i="3"/>
  <c r="G8" i="3"/>
  <c r="E8" i="3"/>
  <c r="K6" i="3"/>
  <c r="J6" i="3"/>
  <c r="I6" i="3"/>
  <c r="A4" i="2"/>
  <c r="A2" i="2"/>
  <c r="F41" i="2"/>
  <c r="E41" i="2"/>
  <c r="D41" i="2"/>
  <c r="C41" i="2"/>
  <c r="B41" i="2"/>
  <c r="H27" i="2"/>
  <c r="G27" i="2"/>
  <c r="F27" i="2"/>
  <c r="E27" i="2"/>
  <c r="D27" i="2"/>
  <c r="C27" i="2"/>
  <c r="B27" i="2"/>
  <c r="H22" i="2"/>
  <c r="G22" i="2"/>
  <c r="F22" i="2"/>
  <c r="E22" i="2"/>
  <c r="D22" i="2"/>
  <c r="C22" i="2"/>
  <c r="B22" i="2"/>
  <c r="H13" i="2"/>
  <c r="G13" i="2"/>
  <c r="F13" i="2"/>
  <c r="E13" i="2"/>
  <c r="D13" i="2"/>
  <c r="C13" i="2"/>
  <c r="B13" i="2"/>
  <c r="H9" i="2"/>
  <c r="G9" i="2"/>
  <c r="F9" i="2"/>
  <c r="E9" i="2"/>
  <c r="E8" i="2" s="1"/>
  <c r="E20" i="2" s="1"/>
  <c r="D9" i="2"/>
  <c r="C9" i="2"/>
  <c r="B9" i="2"/>
  <c r="G10" i="1"/>
  <c r="D38" i="1"/>
  <c r="H75" i="1"/>
  <c r="G75" i="1"/>
  <c r="H68" i="1"/>
  <c r="G68" i="1"/>
  <c r="H63" i="1"/>
  <c r="G63" i="1"/>
  <c r="E60" i="1"/>
  <c r="D60" i="1"/>
  <c r="H57" i="1"/>
  <c r="G57" i="1"/>
  <c r="H42" i="1"/>
  <c r="G42" i="1"/>
  <c r="E41" i="1"/>
  <c r="D41" i="1"/>
  <c r="H38" i="1"/>
  <c r="G38" i="1"/>
  <c r="E38" i="1"/>
  <c r="H31" i="1"/>
  <c r="G31" i="1"/>
  <c r="E31" i="1"/>
  <c r="D31" i="1"/>
  <c r="H27" i="1"/>
  <c r="G27" i="1"/>
  <c r="E25" i="1"/>
  <c r="D25" i="1"/>
  <c r="H23" i="1"/>
  <c r="G23" i="1"/>
  <c r="H19" i="1"/>
  <c r="G19" i="1"/>
  <c r="E17" i="1"/>
  <c r="D17" i="1"/>
  <c r="H9" i="1"/>
  <c r="G9" i="1"/>
  <c r="E9" i="1"/>
  <c r="D9" i="1"/>
  <c r="G79" i="1" l="1"/>
  <c r="F21" i="9"/>
  <c r="G28" i="9"/>
  <c r="G21" i="9"/>
  <c r="G33" i="9" s="1"/>
  <c r="E21" i="9"/>
  <c r="D21" i="9"/>
  <c r="D33" i="9" s="1"/>
  <c r="B9" i="9"/>
  <c r="B33" i="9" s="1"/>
  <c r="F9" i="9"/>
  <c r="E9" i="9"/>
  <c r="C33" i="9"/>
  <c r="C77" i="8"/>
  <c r="B77" i="8"/>
  <c r="G43" i="8"/>
  <c r="G77" i="8" s="1"/>
  <c r="G19" i="7"/>
  <c r="B29" i="7"/>
  <c r="C29" i="7"/>
  <c r="G9" i="7"/>
  <c r="G150" i="6"/>
  <c r="G146" i="6"/>
  <c r="G137" i="6"/>
  <c r="G133" i="6"/>
  <c r="G113" i="6"/>
  <c r="G103" i="6"/>
  <c r="F84" i="6"/>
  <c r="G93" i="6"/>
  <c r="G85" i="6"/>
  <c r="D84" i="6"/>
  <c r="C84" i="6"/>
  <c r="G75" i="6"/>
  <c r="G62" i="6"/>
  <c r="C9" i="6"/>
  <c r="G48" i="6"/>
  <c r="D9" i="6"/>
  <c r="F9" i="6"/>
  <c r="E9" i="6"/>
  <c r="G18" i="6"/>
  <c r="B84" i="6"/>
  <c r="G10" i="6"/>
  <c r="B9" i="6"/>
  <c r="G75" i="5"/>
  <c r="B65" i="5"/>
  <c r="G45" i="5"/>
  <c r="F65" i="5"/>
  <c r="D65" i="5"/>
  <c r="E65" i="5"/>
  <c r="C65" i="5"/>
  <c r="G54" i="5"/>
  <c r="E41" i="5"/>
  <c r="F41" i="5"/>
  <c r="G28" i="5"/>
  <c r="D41" i="5"/>
  <c r="C41" i="5"/>
  <c r="B41" i="5"/>
  <c r="G16" i="5"/>
  <c r="D72" i="4"/>
  <c r="D74" i="4" s="1"/>
  <c r="B72" i="4"/>
  <c r="B74" i="4" s="1"/>
  <c r="D21" i="4"/>
  <c r="D23" i="4" s="1"/>
  <c r="D25" i="4" s="1"/>
  <c r="D33" i="4" s="1"/>
  <c r="C72" i="4"/>
  <c r="C74" i="4" s="1"/>
  <c r="D57" i="4"/>
  <c r="D59" i="4" s="1"/>
  <c r="C21" i="4"/>
  <c r="C23" i="4" s="1"/>
  <c r="C25" i="4" s="1"/>
  <c r="C33" i="4" s="1"/>
  <c r="C57" i="4"/>
  <c r="C59" i="4" s="1"/>
  <c r="B21" i="4"/>
  <c r="B23" i="4" s="1"/>
  <c r="B25" i="4" s="1"/>
  <c r="B33" i="4" s="1"/>
  <c r="B57" i="4"/>
  <c r="B59" i="4" s="1"/>
  <c r="E20" i="3"/>
  <c r="G20" i="3"/>
  <c r="H20" i="3"/>
  <c r="I20" i="3"/>
  <c r="J20" i="3"/>
  <c r="K20" i="3"/>
  <c r="H8" i="2"/>
  <c r="H20" i="2" s="1"/>
  <c r="G8" i="2"/>
  <c r="G20" i="2" s="1"/>
  <c r="F8" i="2"/>
  <c r="F20" i="2" s="1"/>
  <c r="D8" i="2"/>
  <c r="D20" i="2" s="1"/>
  <c r="C8" i="2"/>
  <c r="C20" i="2" s="1"/>
  <c r="B8" i="2"/>
  <c r="B20" i="2" s="1"/>
  <c r="G47" i="1"/>
  <c r="G59" i="1" s="1"/>
  <c r="G81" i="1" s="1"/>
  <c r="H79" i="1"/>
  <c r="H47" i="1"/>
  <c r="H59" i="1" s="1"/>
  <c r="H81" i="1" s="1"/>
  <c r="E47" i="1"/>
  <c r="E62" i="1" s="1"/>
  <c r="D47" i="1"/>
  <c r="D62" i="1" s="1"/>
  <c r="F33" i="9" l="1"/>
  <c r="E33" i="9"/>
  <c r="G29" i="7"/>
  <c r="F159" i="6"/>
  <c r="G84" i="6"/>
  <c r="E159" i="6"/>
  <c r="D159" i="6"/>
  <c r="C159" i="6"/>
  <c r="G9" i="6"/>
  <c r="B159" i="6"/>
  <c r="F70" i="5"/>
  <c r="B70" i="5"/>
  <c r="G65" i="5"/>
  <c r="E70" i="5"/>
  <c r="D70" i="5"/>
  <c r="C70" i="5"/>
  <c r="G41" i="5"/>
  <c r="G42" i="5" s="1"/>
  <c r="G159" i="6" l="1"/>
  <c r="G70" i="5"/>
</calcChain>
</file>

<file path=xl/sharedStrings.xml><?xml version="1.0" encoding="utf-8"?>
<sst xmlns="http://schemas.openxmlformats.org/spreadsheetml/2006/main" count="624" uniqueCount="446">
  <si>
    <t>Formato 1 Estado de Situación Financiera Detallado - LDF</t>
  </si>
  <si>
    <t>Estado de Situación Financiera Detallado - LDF</t>
  </si>
  <si>
    <t>(PESOS)</t>
  </si>
  <si>
    <t xml:space="preserve">   Concepto (c)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</si>
  <si>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</si>
  <si>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</si>
  <si>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</si>
  <si>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</si>
  <si>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</si>
  <si>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</si>
  <si>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</si>
  <si>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</si>
  <si>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</si>
  <si>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</si>
  <si>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</si>
  <si>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</si>
  <si>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</si>
  <si>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</si>
  <si>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</si>
  <si>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</si>
  <si>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</si>
  <si>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</si>
  <si>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</si>
  <si>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</si>
  <si>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</si>
  <si>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</si>
  <si>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</si>
  <si>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</si>
  <si>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</si>
  <si>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</si>
  <si>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</si>
  <si>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</si>
  <si>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</si>
  <si>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</si>
  <si>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</si>
  <si>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</si>
  <si>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</si>
  <si>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</si>
  <si>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</si>
  <si>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</si>
  <si>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</si>
  <si>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</si>
  <si>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</si>
  <si>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</si>
  <si>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</si>
  <si>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</si>
  <si>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</si>
  <si>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</si>
  <si>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</si>
  <si>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</si>
  <si>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</si>
  <si>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</si>
  <si>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</si>
  <si>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</si>
  <si>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</si>
  <si>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</si>
  <si>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</si>
  <si>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</si>
  <si>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</si>
  <si>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</si>
  <si>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</si>
  <si>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</si>
  <si>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</si>
  <si>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</si>
  <si>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</si>
  <si>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</si>
  <si>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</si>
  <si>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</si>
  <si>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</si>
  <si>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</si>
  <si>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</si>
  <si>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</si>
  <si>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</si>
  <si>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</si>
  <si>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</si>
  <si>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</si>
  <si>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</si>
  <si>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</si>
  <si>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</si>
  <si>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</si>
  <si>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</si>
  <si>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</si>
  <si>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</si>
  <si>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</si>
  <si>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</si>
  <si>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</si>
  <si>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</si>
  <si>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</si>
  <si>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</si>
  <si>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</si>
  <si>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</si>
  <si>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</si>
  <si>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</si>
  <si>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</si>
  <si>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</si>
  <si>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</si>
  <si>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</si>
  <si>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</si>
  <si>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</si>
  <si>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</si>
  <si>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</si>
  <si>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</si>
  <si>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</si>
  <si>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</si>
  <si>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</si>
  <si>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</si>
  <si>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</si>
  <si>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</si>
  <si>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</si>
  <si>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</si>
  <si>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</si>
  <si>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</si>
  <si>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</si>
  <si>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</si>
  <si>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</si>
  <si>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</si>
  <si>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</si>
  <si>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</si>
  <si>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</si>
  <si>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</si>
  <si>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</si>
  <si>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</si>
  <si>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AUDITORIA SUPERIOR DEL ESTADO, GOBIERNO DEL ESTADO DE DURANGO</t>
  </si>
  <si>
    <t>Al 31 de diciembre de 2024</t>
  </si>
  <si>
    <t>31 de diciembre de 2023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</si>
  <si>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</si>
  <si>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</si>
  <si>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</si>
  <si>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</si>
  <si>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</si>
  <si>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</si>
  <si>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
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</si>
  <si>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</si>
  <si>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</si>
  <si>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</si>
  <si>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</si>
  <si>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</si>
  <si>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</si>
  <si>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</si>
  <si>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</si>
  <si>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</si>
  <si>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</si>
  <si>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</si>
  <si>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</si>
  <si>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</si>
  <si>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</si>
  <si>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Deuda Contingente 1</t>
  </si>
  <si>
    <t>B. Deuda Contingente 2</t>
  </si>
  <si>
    <t>C. Deuda Contingente XX</t>
  </si>
  <si>
    <t>*</t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</si>
  <si>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</si>
  <si>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Instrumento Bono Cupón Cero 1</t>
  </si>
  <si>
    <t>B. Instrumento Bono Cupón Cero 2</t>
  </si>
  <si>
    <t>C. Instrumento Bono Cupón Cero XX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</si>
  <si>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</si>
  <si>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>Obligaciones a Corto Plazo (k)</t>
  </si>
  <si>
    <t>Monto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</si>
  <si>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</si>
  <si>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</si>
  <si>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</si>
  <si>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</si>
  <si>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</si>
  <si>
    <t>A. Crédito 1</t>
  </si>
  <si>
    <t>B. Crédito 2</t>
  </si>
  <si>
    <t>C. Crédito XX</t>
  </si>
  <si>
    <t>Saldo al 31 de diciembre de 2024</t>
  </si>
  <si>
    <t>Formato 3 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</si>
  <si>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</si>
  <si>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</si>
  <si>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</si>
  <si>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</si>
  <si>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</si>
  <si>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</si>
  <si>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</si>
  <si>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</si>
  <si>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</si>
  <si>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</si>
  <si>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</si>
  <si>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</si>
  <si>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</si>
  <si>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</si>
  <si>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</si>
  <si>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</si>
  <si>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</si>
  <si>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</si>
  <si>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</si>
  <si>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</si>
  <si>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Formato 4 Balance Presupuestario - LDF</t>
  </si>
  <si>
    <t>Balance Presupuestario - LDF</t>
  </si>
  <si>
    <t>Estimado/
Aprobado (d)</t>
  </si>
  <si>
    <t>Devengado</t>
  </si>
  <si>
    <t>Recaudado/
Pagado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</si>
  <si>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</si>
  <si>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</si>
  <si>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</si>
  <si>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</si>
  <si>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</si>
  <si>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</si>
  <si>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</si>
  <si>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</si>
  <si>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</si>
  <si>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</si>
  <si>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</si>
  <si>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</si>
  <si>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</si>
  <si>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</si>
  <si>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</si>
  <si>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</si>
  <si>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</si>
  <si>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</si>
  <si>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</si>
  <si>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</si>
  <si>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</si>
  <si>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</si>
  <si>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</si>
  <si>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</si>
  <si>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</si>
  <si>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</si>
  <si>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</si>
  <si>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</si>
  <si>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</si>
  <si>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</si>
  <si>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</si>
  <si>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</si>
  <si>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</si>
  <si>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</si>
  <si>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</si>
  <si>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</si>
  <si>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Formato 5 Estado Analítico de Ingresos Detallado - LDF</t>
  </si>
  <si>
    <t xml:space="preserve">Concepto (c) 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</si>
  <si>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</si>
  <si>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</si>
  <si>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</si>
  <si>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</si>
  <si>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</si>
  <si>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</si>
  <si>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</si>
  <si>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</si>
  <si>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</si>
  <si>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</si>
  <si>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</si>
  <si>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</si>
  <si>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</si>
  <si>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</si>
  <si>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</si>
  <si>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</si>
  <si>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</si>
  <si>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</si>
  <si>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</si>
  <si>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</si>
  <si>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</si>
  <si>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</si>
  <si>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</si>
  <si>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</si>
  <si>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</si>
  <si>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</si>
  <si>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</si>
  <si>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</si>
  <si>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</si>
  <si>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</si>
  <si>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</si>
  <si>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</si>
  <si>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</si>
  <si>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</si>
  <si>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</si>
  <si>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</si>
  <si>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</si>
  <si>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</si>
  <si>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</si>
  <si>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</si>
  <si>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</si>
  <si>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</si>
  <si>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</si>
  <si>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</si>
  <si>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</si>
  <si>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</si>
  <si>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</si>
  <si>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</si>
  <si>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</si>
  <si>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</si>
  <si>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</si>
  <si>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</si>
  <si>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</si>
  <si>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</si>
  <si>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</si>
  <si>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</si>
  <si>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</si>
  <si>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</si>
  <si>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</si>
  <si>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</si>
  <si>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</si>
  <si>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</si>
  <si>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</si>
  <si>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</si>
  <si>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</si>
  <si>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</si>
  <si>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</si>
  <si>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</si>
  <si>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</si>
  <si>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</si>
  <si>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</si>
  <si>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</si>
  <si>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</si>
  <si>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</si>
  <si>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</si>
  <si>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</si>
  <si>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</si>
  <si>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</si>
  <si>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</si>
  <si>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</si>
  <si>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</si>
  <si>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</si>
  <si>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</si>
  <si>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</si>
  <si>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</si>
  <si>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</si>
  <si>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</si>
  <si>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</si>
  <si>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</si>
  <si>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</si>
  <si>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</si>
  <si>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</si>
  <si>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</si>
  <si>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</si>
  <si>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</si>
  <si>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</si>
  <si>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</si>
  <si>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</si>
  <si>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</si>
  <si>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</si>
  <si>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</si>
  <si>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</si>
  <si>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</si>
  <si>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</si>
  <si>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</si>
  <si>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</si>
  <si>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</si>
  <si>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</si>
  <si>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</si>
  <si>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</si>
  <si>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</si>
  <si>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</si>
  <si>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</si>
  <si>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</si>
  <si>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</si>
  <si>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</si>
  <si>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</si>
  <si>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</si>
  <si>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</si>
  <si>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</si>
  <si>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</si>
  <si>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</si>
  <si>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</si>
  <si>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</si>
  <si>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</si>
  <si>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</si>
  <si>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</si>
  <si>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</si>
  <si>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</si>
  <si>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</si>
  <si>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</si>
  <si>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</si>
  <si>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</si>
  <si>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</si>
  <si>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</si>
  <si>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</si>
  <si>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</si>
  <si>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</si>
  <si>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</si>
  <si>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</si>
  <si>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</si>
  <si>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</si>
  <si>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</si>
  <si>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</si>
  <si>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</si>
  <si>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</si>
  <si>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</si>
  <si>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</si>
  <si>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</si>
  <si>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</si>
  <si>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</si>
  <si>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</si>
  <si>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</si>
  <si>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</si>
  <si>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</si>
  <si>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(I=A+B+C+D+E+F+G+H)</t>
  </si>
  <si>
    <t>II. Gasto Etiquetado (II=A+B+C+D+E+F+G+H)</t>
  </si>
  <si>
    <t>A. Auditoria Superior del Estado de Durango</t>
  </si>
  <si>
    <t>Formato 6 c) Estado Analítico del Ejercicio del Presupuesto de Egresos Detallado -LDF 
                       (Claisificación Funcional)</t>
  </si>
  <si>
    <t>Estado Analítico del Ejercicio del Presupueso de Egresos Detallado - LDF</t>
  </si>
  <si>
    <t>Clasificación Funcional (Finalidad y Función)</t>
  </si>
  <si>
    <t>Subejercicio  (e)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</si>
  <si>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</si>
  <si>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</si>
  <si>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</si>
  <si>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</si>
  <si>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</si>
  <si>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</si>
  <si>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</si>
  <si>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</si>
  <si>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</si>
  <si>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</si>
  <si>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</si>
  <si>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</si>
  <si>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</si>
  <si>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</si>
  <si>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</si>
  <si>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</si>
  <si>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</si>
  <si>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</si>
  <si>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</si>
  <si>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</si>
  <si>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</si>
  <si>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</si>
  <si>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</si>
  <si>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</si>
  <si>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</si>
  <si>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</si>
  <si>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</si>
  <si>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</si>
  <si>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</si>
  <si>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</si>
  <si>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</si>
  <si>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</si>
  <si>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</si>
  <si>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</si>
  <si>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</si>
  <si>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</si>
  <si>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</si>
  <si>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</si>
  <si>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</si>
  <si>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</si>
  <si>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</si>
  <si>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</si>
  <si>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</si>
  <si>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</si>
  <si>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</si>
  <si>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</si>
  <si>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</si>
  <si>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</si>
  <si>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</si>
  <si>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</si>
  <si>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</si>
  <si>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</si>
  <si>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</si>
  <si>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Estado Analitico del Ingreso Detallado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</si>
</sst>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>
      <alignment horizontal="left" vertical="center" indent="2"/>
    </xf>
    <xf numFmtId="0" fontId="1" fillId="0" borderId="12" xfId="0" applyFont="1" applyBorder="1" applyAlignment="1">
      <alignment horizontal="left" vertical="center" indent="2"/>
    </xf>
    <xf numFmtId="0" fontId="0" fillId="0" borderId="12" xfId="0" applyBorder="1" applyAlignment="1">
      <alignment vertical="center"/>
    </xf>
    <xf numFmtId="0" fontId="1" fillId="0" borderId="6" xfId="0" applyFont="1" applyBorder="1" applyAlignment="1">
      <alignment horizontal="left" vertical="center" indent="2"/>
    </xf>
    <xf numFmtId="0" fontId="0" fillId="0" borderId="12" xfId="0" applyBorder="1" applyAlignment="1">
      <alignment horizontal="left" vertical="center" indent="3"/>
    </xf>
    <xf numFmtId="0" fontId="0" fillId="0" borderId="12" xfId="0" applyBorder="1" applyAlignment="1" applyProtection="1">
      <alignment vertical="center"/>
      <protection locked="0"/>
    </xf>
    <xf numFmtId="0" fontId="0" fillId="0" borderId="6" xfId="0" applyBorder="1" applyAlignment="1">
      <alignment horizontal="left" vertical="center" indent="3"/>
    </xf>
    <xf numFmtId="0" fontId="0" fillId="0" borderId="12" xfId="0" applyBorder="1" applyAlignment="1">
      <alignment horizontal="left" vertical="center" indent="5"/>
    </xf>
    <xf numFmtId="0" fontId="0" fillId="0" borderId="6" xfId="0" applyBorder="1" applyAlignment="1">
      <alignment horizontal="left" vertical="center" indent="5"/>
    </xf>
    <xf numFmtId="0" fontId="1" fillId="0" borderId="12" xfId="0" applyFont="1" applyBorder="1" applyAlignment="1">
      <alignment horizontal="left" vertical="center" indent="3"/>
    </xf>
    <xf numFmtId="0" fontId="1" fillId="0" borderId="12" xfId="0" applyFont="1" applyBorder="1" applyAlignment="1" applyProtection="1">
      <alignment vertical="center"/>
      <protection locked="0"/>
    </xf>
    <xf numFmtId="0" fontId="0" fillId="0" borderId="6" xfId="0" applyBorder="1" applyAlignment="1">
      <alignment horizontal="left" indent="3"/>
    </xf>
    <xf numFmtId="0" fontId="1" fillId="0" borderId="6" xfId="0" applyFont="1" applyBorder="1" applyAlignment="1">
      <alignment horizontal="left" indent="2"/>
    </xf>
    <xf numFmtId="0" fontId="0" fillId="0" borderId="6" xfId="0" applyBorder="1" applyAlignment="1">
      <alignment horizontal="left" vertical="center" indent="2"/>
    </xf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vertical="center"/>
    </xf>
    <xf numFmtId="0" fontId="0" fillId="0" borderId="0" xfId="0" applyAlignment="1">
      <alignment horizontal="left" indent="2"/>
    </xf>
    <xf numFmtId="0" fontId="4" fillId="0" borderId="1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5" xfId="0" applyFont="1" applyBorder="1" applyAlignment="1">
      <alignment horizontal="left" vertical="center" indent="3"/>
    </xf>
    <xf numFmtId="0" fontId="0" fillId="0" borderId="5" xfId="0" applyBorder="1" applyAlignment="1">
      <alignment horizontal="left" vertical="center" indent="5"/>
    </xf>
    <xf numFmtId="0" fontId="0" fillId="0" borderId="5" xfId="0" applyBorder="1" applyAlignment="1">
      <alignment horizontal="left" vertical="center" indent="7"/>
    </xf>
    <xf numFmtId="0" fontId="0" fillId="2" borderId="14" xfId="0" applyFill="1" applyBorder="1"/>
    <xf numFmtId="0" fontId="0" fillId="0" borderId="5" xfId="0" applyBorder="1" applyAlignment="1" applyProtection="1">
      <alignment horizontal="left" vertical="center" indent="5"/>
      <protection locked="0"/>
    </xf>
    <xf numFmtId="0" fontId="0" fillId="0" borderId="0" xfId="0" applyProtection="1">
      <protection locked="0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6" fillId="0" borderId="0" xfId="0" applyFont="1" applyAlignment="1">
      <alignment horizontal="justify" vertical="center" wrapText="1"/>
    </xf>
    <xf numFmtId="0" fontId="2" fillId="0" borderId="13" xfId="0" applyFont="1" applyBorder="1"/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12" xfId="0" applyBorder="1" applyAlignment="1">
      <alignment horizontal="left" indent="3"/>
    </xf>
    <xf numFmtId="0" fontId="0" fillId="2" borderId="14" xfId="0" applyFill="1" applyBorder="1" applyAlignment="1">
      <alignment vertical="center"/>
    </xf>
    <xf numFmtId="0" fontId="0" fillId="0" borderId="12" xfId="0" applyBorder="1" applyAlignment="1" applyProtection="1">
      <alignment horizontal="left" vertical="center" indent="4"/>
      <protection locked="0"/>
    </xf>
    <xf numFmtId="164" fontId="0" fillId="0" borderId="12" xfId="0" applyNumberFormat="1" applyBorder="1" applyAlignment="1" applyProtection="1">
      <alignment vertical="center"/>
      <protection locked="0"/>
    </xf>
    <xf numFmtId="0" fontId="2" fillId="0" borderId="12" xfId="0" applyFont="1" applyBorder="1" applyAlignment="1">
      <alignment horizontal="left" vertical="center"/>
    </xf>
    <xf numFmtId="16" fontId="0" fillId="0" borderId="12" xfId="0" applyNumberFormat="1" applyBorder="1" applyAlignment="1">
      <alignment vertical="center"/>
    </xf>
    <xf numFmtId="0" fontId="1" fillId="2" borderId="10" xfId="0" applyFont="1" applyFill="1" applyBorder="1" applyAlignment="1">
      <alignment horizontal="left" vertical="center" wrapText="1" indent="3"/>
    </xf>
    <xf numFmtId="0" fontId="1" fillId="0" borderId="12" xfId="0" applyFont="1" applyBorder="1" applyProtection="1">
      <protection locked="0"/>
    </xf>
    <xf numFmtId="0" fontId="0" fillId="0" borderId="12" xfId="0" applyBorder="1" applyAlignment="1">
      <alignment horizontal="left" vertical="center" indent="6"/>
    </xf>
    <xf numFmtId="0" fontId="0" fillId="0" borderId="12" xfId="0" applyBorder="1" applyProtection="1">
      <protection locked="0"/>
    </xf>
    <xf numFmtId="0" fontId="9" fillId="2" borderId="14" xfId="0" applyFont="1" applyFill="1" applyBorder="1"/>
    <xf numFmtId="0" fontId="10" fillId="2" borderId="14" xfId="0" applyFont="1" applyFill="1" applyBorder="1"/>
    <xf numFmtId="0" fontId="11" fillId="0" borderId="12" xfId="0" applyFont="1" applyBorder="1" applyProtection="1">
      <protection locked="0"/>
    </xf>
    <xf numFmtId="0" fontId="1" fillId="0" borderId="12" xfId="0" applyFont="1" applyBorder="1"/>
    <xf numFmtId="0" fontId="1" fillId="0" borderId="12" xfId="0" applyFont="1" applyBorder="1" applyAlignment="1">
      <alignment horizontal="left" vertical="center" wrapText="1" indent="3"/>
    </xf>
    <xf numFmtId="0" fontId="1" fillId="0" borderId="13" xfId="0" applyFont="1" applyBorder="1" applyAlignment="1">
      <alignment horizontal="left" vertical="center" wrapText="1" indent="3"/>
    </xf>
    <xf numFmtId="0" fontId="1" fillId="0" borderId="13" xfId="0" applyFont="1" applyBorder="1" applyAlignment="1">
      <alignment horizontal="left" vertical="center" indent="3"/>
    </xf>
    <xf numFmtId="0" fontId="0" fillId="0" borderId="15" xfId="0" applyBorder="1" applyAlignment="1">
      <alignment horizontal="left" vertical="center" indent="6"/>
    </xf>
    <xf numFmtId="0" fontId="0" fillId="0" borderId="15" xfId="0" applyBorder="1" applyAlignment="1" applyProtection="1">
      <alignment vertical="center"/>
      <protection locked="0"/>
    </xf>
    <xf numFmtId="0" fontId="1" fillId="0" borderId="12" xfId="0" applyFont="1" applyBorder="1" applyAlignment="1">
      <alignment horizontal="left" vertical="center" wrapText="1" indent="9"/>
    </xf>
    <xf numFmtId="0" fontId="0" fillId="0" borderId="12" xfId="0" applyBorder="1" applyAlignment="1">
      <alignment horizontal="left" vertical="center" indent="12"/>
    </xf>
    <xf numFmtId="0" fontId="10" fillId="2" borderId="14" xfId="0" applyFont="1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0" fillId="0" borderId="15" xfId="0" applyBorder="1" applyProtection="1">
      <protection locked="0"/>
    </xf>
    <xf numFmtId="0" fontId="3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left" vertical="center" indent="3"/>
    </xf>
    <xf numFmtId="0" fontId="12" fillId="0" borderId="0" xfId="0" applyFont="1"/>
    <xf numFmtId="0" fontId="0" fillId="0" borderId="12" xfId="0" applyBorder="1" applyAlignment="1">
      <alignment horizontal="left" indent="6"/>
    </xf>
    <xf numFmtId="0" fontId="0" fillId="0" borderId="12" xfId="0" applyBorder="1" applyAlignment="1">
      <alignment horizontal="left" vertical="center" indent="9"/>
    </xf>
    <xf numFmtId="0" fontId="0" fillId="0" borderId="12" xfId="0" applyBorder="1" applyAlignment="1">
      <alignment horizontal="left" vertical="center" wrapText="1" indent="9"/>
    </xf>
    <xf numFmtId="0" fontId="0" fillId="0" borderId="12" xfId="0" applyBorder="1" applyAlignment="1">
      <alignment horizontal="left" wrapText="1" indent="9"/>
    </xf>
    <xf numFmtId="0" fontId="0" fillId="0" borderId="12" xfId="0" applyBorder="1" applyAlignment="1">
      <alignment horizontal="left" vertical="center" wrapText="1" indent="3"/>
    </xf>
    <xf numFmtId="0" fontId="3" fillId="0" borderId="0" xfId="0" applyFont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left" vertical="center" indent="3"/>
    </xf>
    <xf numFmtId="0" fontId="1" fillId="3" borderId="12" xfId="0" applyFont="1" applyFill="1" applyBorder="1" applyAlignment="1" applyProtection="1">
      <alignment vertical="center"/>
      <protection locked="0"/>
    </xf>
    <xf numFmtId="0" fontId="0" fillId="3" borderId="12" xfId="0" applyFill="1" applyBorder="1" applyAlignment="1">
      <alignment horizontal="left" vertical="center" indent="6"/>
    </xf>
    <xf numFmtId="0" fontId="0" fillId="3" borderId="12" xfId="0" applyFill="1" applyBorder="1" applyAlignment="1" applyProtection="1">
      <alignment vertical="center"/>
      <protection locked="0"/>
    </xf>
    <xf numFmtId="0" fontId="0" fillId="3" borderId="12" xfId="0" applyFill="1" applyBorder="1" applyAlignment="1">
      <alignment horizontal="left" vertical="center" indent="9"/>
    </xf>
    <xf numFmtId="0" fontId="0" fillId="3" borderId="12" xfId="0" applyFill="1" applyBorder="1" applyAlignment="1">
      <alignment horizontal="left" vertical="center" indent="3"/>
    </xf>
    <xf numFmtId="0" fontId="0" fillId="3" borderId="12" xfId="0" applyFill="1" applyBorder="1" applyAlignment="1">
      <alignment vertical="center"/>
    </xf>
    <xf numFmtId="0" fontId="1" fillId="3" borderId="12" xfId="0" applyFont="1" applyFill="1" applyBorder="1" applyAlignment="1">
      <alignment horizontal="left" vertical="center" indent="3"/>
    </xf>
    <xf numFmtId="0" fontId="0" fillId="3" borderId="12" xfId="0" applyFill="1" applyBorder="1" applyAlignment="1">
      <alignment horizontal="left" indent="9"/>
    </xf>
    <xf numFmtId="0" fontId="0" fillId="3" borderId="12" xfId="0" applyFill="1" applyBorder="1" applyAlignment="1">
      <alignment horizontal="left" indent="3"/>
    </xf>
    <xf numFmtId="0" fontId="1" fillId="3" borderId="12" xfId="0" applyFont="1" applyFill="1" applyBorder="1" applyAlignment="1">
      <alignment horizontal="left" indent="3"/>
    </xf>
    <xf numFmtId="0" fontId="1" fillId="0" borderId="15" xfId="0" applyFont="1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left" vertical="center" indent="6"/>
      <protection locked="0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12" xfId="0" applyBorder="1" applyAlignment="1">
      <alignment horizontal="left" vertical="center" wrapText="1" indent="6"/>
    </xf>
    <xf numFmtId="0" fontId="1" fillId="0" borderId="6" xfId="0" applyFont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6" xfId="0" applyBorder="1" applyAlignment="1">
      <alignment vertical="center"/>
    </xf>
    <xf numFmtId="0" fontId="0" fillId="0" borderId="8" xfId="0" applyBorder="1"/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right" vertical="center"/>
      <protection locked="0"/>
    </xf>
    <xf numFmtId="0" fontId="0" fillId="0" borderId="6" xfId="0" applyBorder="1" applyAlignment="1" applyProtection="1">
      <alignment horizontal="right" vertical="center"/>
      <protection locked="0"/>
    </xf>
    <xf numFmtId="0" fontId="0" fillId="0" borderId="6" xfId="0" applyBorder="1" applyAlignment="1">
      <alignment horizontal="right" vertical="center"/>
    </xf>
    <xf numFmtId="0" fontId="1" fillId="0" borderId="12" xfId="0" applyFont="1" applyBorder="1" applyAlignment="1">
      <alignment horizontal="left" indent="3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edroSalinas\Downloads\Formatos_Anexo_1_Criterios_LDF.xlsm" TargetMode="External"/><Relationship Id="rId1" Type="http://schemas.openxmlformats.org/officeDocument/2006/relationships/externalLinkPath" Target="file:///C:\Users\PedroSalinas\Downloads\Formatos_Anexo_1_Criterios_LD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/>
      <sheetData sheetId="1">
        <row r="7">
          <cell r="C7" t="str">
            <v>ORGANISMO, Gobierno del Estado de Aguascalientes (a)</v>
          </cell>
        </row>
        <row r="14">
          <cell r="C14" t="str">
            <v>Al 31 de diciembre de 2016 y al 30 de marzo de 2017 (b)</v>
          </cell>
        </row>
        <row r="16">
          <cell r="C16" t="str">
            <v>Del 1 de enero al 30 de marzo de 2017 (b)</v>
          </cell>
        </row>
        <row r="18">
          <cell r="D18" t="str">
            <v>Monto pagado de la inversión al 30 de marzo de 2017 (k)</v>
          </cell>
          <cell r="E18" t="str">
            <v>Monto pagado de la inversión actualizado al 30 de marzo de 2017 (l)</v>
          </cell>
          <cell r="F18" t="str">
            <v>Saldo pendiente por pagar de la inversión al 30 de marzo de 2017 (m = g – l)</v>
          </cell>
        </row>
        <row r="20">
          <cell r="D20" t="str">
            <v>2017 (d)</v>
          </cell>
          <cell r="E20" t="str">
            <v>31 de diciembre de 2016 (e)</v>
          </cell>
          <cell r="F20" t="str">
            <v>Saldo al 31 de diciembre de 2016 (d)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3DB90-E3A9-42EA-AD22-49A7E82F8AD2}">
  <sheetPr>
    <pageSetUpPr fitToPage="1"/>
  </sheetPr>
  <dimension ref="C1:H82"/>
  <sheetViews>
    <sheetView view="pageBreakPreview" topLeftCell="C1" zoomScale="60" zoomScaleNormal="100" workbookViewId="0">
      <selection activeCell="C1" sqref="C1:H82"/>
    </sheetView>
  </sheetViews>
  <sheetFormatPr baseColWidth="10" defaultColWidth="0" defaultRowHeight="15" zeroHeight="1" x14ac:dyDescent="0.25"/>
  <cols>
    <col min="1" max="2" width="10.7109375" hidden="1"/>
    <col min="3" max="3" width="99.85546875" style="32" customWidth="1"/>
    <col min="4" max="5" width="20" customWidth="1"/>
    <col min="6" max="6" width="100" style="32" customWidth="1"/>
    <col min="7" max="8" width="20" customWidth="1"/>
    <col min="9" max="16384" width="10.7109375" hidden="1"/>
  </cols>
  <sheetData>
    <row r="1" spans="3:8" s="2" customFormat="1" ht="37.5" customHeight="1" x14ac:dyDescent="0.25">
      <c r="C1" s="1" t="s">
        <v>0</v>
      </c>
      <c r="D1" s="1"/>
      <c r="E1" s="1"/>
      <c r="F1" s="1"/>
      <c r="G1" s="1"/>
      <c r="H1" s="1"/>
    </row>
    <row r="2" spans="3:8" x14ac:dyDescent="0.25">
      <c r="C2" s="3" t="s">
        <v>122</v>
      </c>
      <c r="D2" s="4"/>
      <c r="E2" s="4"/>
      <c r="F2" s="4"/>
      <c r="G2" s="4"/>
      <c r="H2" s="5"/>
    </row>
    <row r="3" spans="3:8" x14ac:dyDescent="0.25">
      <c r="C3" s="6" t="s">
        <v>1</v>
      </c>
      <c r="D3" s="7"/>
      <c r="E3" s="7"/>
      <c r="F3" s="7"/>
      <c r="G3" s="7"/>
      <c r="H3" s="8"/>
    </row>
    <row r="4" spans="3:8" x14ac:dyDescent="0.25">
      <c r="C4" s="6" t="s">
        <v>123</v>
      </c>
      <c r="D4" s="7"/>
      <c r="E4" s="7"/>
      <c r="F4" s="7"/>
      <c r="G4" s="7"/>
      <c r="H4" s="8"/>
    </row>
    <row r="5" spans="3:8" x14ac:dyDescent="0.25">
      <c r="C5" s="9" t="s">
        <v>2</v>
      </c>
      <c r="D5" s="10"/>
      <c r="E5" s="10"/>
      <c r="F5" s="10"/>
      <c r="G5" s="10"/>
      <c r="H5" s="11"/>
    </row>
    <row r="6" spans="3:8" ht="30" x14ac:dyDescent="0.25">
      <c r="C6" s="12" t="s">
        <v>3</v>
      </c>
      <c r="D6" s="13">
        <v>2024</v>
      </c>
      <c r="E6" s="14" t="s">
        <v>124</v>
      </c>
      <c r="F6" s="15" t="s">
        <v>4</v>
      </c>
      <c r="G6" s="13">
        <v>2024</v>
      </c>
      <c r="H6" s="14" t="s">
        <v>124</v>
      </c>
    </row>
    <row r="7" spans="3:8" x14ac:dyDescent="0.25">
      <c r="C7" s="16" t="s">
        <v>5</v>
      </c>
      <c r="D7" s="17"/>
      <c r="E7" s="17"/>
      <c r="F7" s="18" t="s">
        <v>6</v>
      </c>
      <c r="G7" s="17"/>
      <c r="H7" s="17"/>
    </row>
    <row r="8" spans="3:8" x14ac:dyDescent="0.25">
      <c r="C8" s="16" t="s">
        <v>7</v>
      </c>
      <c r="D8" s="17"/>
      <c r="E8" s="17"/>
      <c r="F8" s="18" t="s">
        <v>8</v>
      </c>
      <c r="G8" s="17"/>
      <c r="H8" s="17"/>
    </row>
    <row r="9" spans="3:8" x14ac:dyDescent="0.25">
      <c r="C9" s="19" t="s">
        <v>9</v>
      </c>
      <c r="D9" s="20">
        <f>SUM(D10:D16)</f>
        <v>9266376.8100000005</v>
      </c>
      <c r="E9" s="20">
        <f>SUM(E10:E16)</f>
        <v>7987384.2300000004</v>
      </c>
      <c r="F9" s="21" t="s">
        <v>10</v>
      </c>
      <c r="G9" s="20">
        <f>SUM(G10:G18)</f>
        <v>3063252.11</v>
      </c>
      <c r="H9" s="20">
        <f>SUM(H10:H18)</f>
        <v>2483497.66</v>
      </c>
    </row>
    <row r="10" spans="3:8" x14ac:dyDescent="0.25">
      <c r="C10" s="22" t="s">
        <v>11</v>
      </c>
      <c r="D10" s="20">
        <v>0</v>
      </c>
      <c r="E10" s="20">
        <v>0</v>
      </c>
      <c r="F10" s="23" t="s">
        <v>12</v>
      </c>
      <c r="G10" s="20">
        <f>1711076+733134.05</f>
        <v>2444210.0499999998</v>
      </c>
      <c r="H10" s="20">
        <v>630926</v>
      </c>
    </row>
    <row r="11" spans="3:8" x14ac:dyDescent="0.25">
      <c r="C11" s="22" t="s">
        <v>13</v>
      </c>
      <c r="D11" s="20">
        <v>9261069.8100000005</v>
      </c>
      <c r="E11" s="20">
        <v>7982077.2300000004</v>
      </c>
      <c r="F11" s="23" t="s">
        <v>14</v>
      </c>
      <c r="G11" s="20">
        <v>93779.17</v>
      </c>
      <c r="H11" s="20">
        <v>109724.7</v>
      </c>
    </row>
    <row r="12" spans="3:8" x14ac:dyDescent="0.25">
      <c r="C12" s="22" t="s">
        <v>15</v>
      </c>
      <c r="D12" s="20">
        <v>0</v>
      </c>
      <c r="E12" s="20">
        <v>0</v>
      </c>
      <c r="F12" s="23" t="s">
        <v>16</v>
      </c>
      <c r="G12" s="20">
        <v>0</v>
      </c>
      <c r="H12" s="20">
        <v>0</v>
      </c>
    </row>
    <row r="13" spans="3:8" x14ac:dyDescent="0.25">
      <c r="C13" s="22" t="s">
        <v>17</v>
      </c>
      <c r="D13" s="20">
        <v>0</v>
      </c>
      <c r="E13" s="20">
        <v>0</v>
      </c>
      <c r="F13" s="23" t="s">
        <v>18</v>
      </c>
      <c r="G13" s="20">
        <v>0</v>
      </c>
      <c r="H13" s="20">
        <v>0</v>
      </c>
    </row>
    <row r="14" spans="3:8" x14ac:dyDescent="0.25">
      <c r="C14" s="22" t="s">
        <v>19</v>
      </c>
      <c r="D14" s="20">
        <v>0</v>
      </c>
      <c r="E14" s="20">
        <v>0</v>
      </c>
      <c r="F14" s="23" t="s">
        <v>20</v>
      </c>
      <c r="G14" s="20">
        <v>0</v>
      </c>
      <c r="H14" s="20">
        <v>0</v>
      </c>
    </row>
    <row r="15" spans="3:8" x14ac:dyDescent="0.25">
      <c r="C15" s="22" t="s">
        <v>21</v>
      </c>
      <c r="D15" s="20">
        <v>5307</v>
      </c>
      <c r="E15" s="20">
        <v>5307</v>
      </c>
      <c r="F15" s="23" t="s">
        <v>22</v>
      </c>
      <c r="G15" s="20">
        <v>0</v>
      </c>
      <c r="H15" s="20">
        <v>0</v>
      </c>
    </row>
    <row r="16" spans="3:8" x14ac:dyDescent="0.25">
      <c r="C16" s="22" t="s">
        <v>23</v>
      </c>
      <c r="D16" s="20">
        <v>0</v>
      </c>
      <c r="E16" s="20">
        <v>0</v>
      </c>
      <c r="F16" s="23" t="s">
        <v>24</v>
      </c>
      <c r="G16" s="20">
        <v>510701.4</v>
      </c>
      <c r="H16" s="20">
        <v>415016.45</v>
      </c>
    </row>
    <row r="17" spans="3:8" x14ac:dyDescent="0.25">
      <c r="C17" s="19" t="s">
        <v>25</v>
      </c>
      <c r="D17" s="20">
        <f>SUM(D18:D24)</f>
        <v>178669.2</v>
      </c>
      <c r="E17" s="20">
        <f>SUM(E18:E24)</f>
        <v>150594.72</v>
      </c>
      <c r="F17" s="23" t="s">
        <v>26</v>
      </c>
      <c r="G17" s="20">
        <v>0</v>
      </c>
      <c r="H17" s="20">
        <v>0</v>
      </c>
    </row>
    <row r="18" spans="3:8" x14ac:dyDescent="0.25">
      <c r="C18" s="22" t="s">
        <v>27</v>
      </c>
      <c r="D18" s="20">
        <v>0</v>
      </c>
      <c r="E18" s="20">
        <v>0</v>
      </c>
      <c r="F18" s="23" t="s">
        <v>28</v>
      </c>
      <c r="G18" s="20">
        <v>14561.49</v>
      </c>
      <c r="H18" s="20">
        <v>1327830.51</v>
      </c>
    </row>
    <row r="19" spans="3:8" x14ac:dyDescent="0.25">
      <c r="C19" s="22" t="s">
        <v>29</v>
      </c>
      <c r="D19" s="20">
        <v>0</v>
      </c>
      <c r="E19" s="20">
        <v>0</v>
      </c>
      <c r="F19" s="21" t="s">
        <v>30</v>
      </c>
      <c r="G19" s="20">
        <f>SUM(G20:G22)</f>
        <v>0</v>
      </c>
      <c r="H19" s="20">
        <f>SUM(H20:H22)</f>
        <v>0</v>
      </c>
    </row>
    <row r="20" spans="3:8" x14ac:dyDescent="0.25">
      <c r="C20" s="22" t="s">
        <v>31</v>
      </c>
      <c r="D20" s="20">
        <v>178669.2</v>
      </c>
      <c r="E20" s="20">
        <v>150594.72</v>
      </c>
      <c r="F20" s="23" t="s">
        <v>32</v>
      </c>
      <c r="G20" s="20">
        <v>0</v>
      </c>
      <c r="H20" s="20">
        <v>0</v>
      </c>
    </row>
    <row r="21" spans="3:8" x14ac:dyDescent="0.25">
      <c r="C21" s="22" t="s">
        <v>33</v>
      </c>
      <c r="D21" s="20">
        <v>0</v>
      </c>
      <c r="E21" s="20">
        <v>0</v>
      </c>
      <c r="F21" s="23" t="s">
        <v>34</v>
      </c>
      <c r="G21" s="20">
        <v>0</v>
      </c>
      <c r="H21" s="20">
        <v>0</v>
      </c>
    </row>
    <row r="22" spans="3:8" x14ac:dyDescent="0.25">
      <c r="C22" s="22" t="s">
        <v>35</v>
      </c>
      <c r="D22" s="20">
        <v>0</v>
      </c>
      <c r="E22" s="20">
        <v>0</v>
      </c>
      <c r="F22" s="23" t="s">
        <v>36</v>
      </c>
      <c r="G22" s="20">
        <v>0</v>
      </c>
      <c r="H22" s="20">
        <v>0</v>
      </c>
    </row>
    <row r="23" spans="3:8" x14ac:dyDescent="0.25">
      <c r="C23" s="22" t="s">
        <v>37</v>
      </c>
      <c r="D23" s="20">
        <v>0</v>
      </c>
      <c r="E23" s="20">
        <v>0</v>
      </c>
      <c r="F23" s="21" t="s">
        <v>38</v>
      </c>
      <c r="G23" s="20">
        <f>G24+G25</f>
        <v>0</v>
      </c>
      <c r="H23" s="20">
        <f>H24+H25</f>
        <v>0</v>
      </c>
    </row>
    <row r="24" spans="3:8" x14ac:dyDescent="0.25">
      <c r="C24" s="22" t="s">
        <v>39</v>
      </c>
      <c r="D24" s="20">
        <v>0</v>
      </c>
      <c r="E24" s="20">
        <v>0</v>
      </c>
      <c r="F24" s="23" t="s">
        <v>40</v>
      </c>
      <c r="G24" s="20">
        <v>0</v>
      </c>
      <c r="H24" s="20">
        <v>0</v>
      </c>
    </row>
    <row r="25" spans="3:8" x14ac:dyDescent="0.25">
      <c r="C25" s="19" t="s">
        <v>41</v>
      </c>
      <c r="D25" s="20">
        <f>SUM(D26:D30)</f>
        <v>0</v>
      </c>
      <c r="E25" s="20">
        <f>SUM(E26:E30)</f>
        <v>0</v>
      </c>
      <c r="F25" s="23" t="s">
        <v>42</v>
      </c>
      <c r="G25" s="20">
        <v>0</v>
      </c>
      <c r="H25" s="20">
        <v>0</v>
      </c>
    </row>
    <row r="26" spans="3:8" x14ac:dyDescent="0.25">
      <c r="C26" s="22" t="s">
        <v>43</v>
      </c>
      <c r="D26" s="20">
        <v>0</v>
      </c>
      <c r="E26" s="20">
        <v>0</v>
      </c>
      <c r="F26" s="21" t="s">
        <v>44</v>
      </c>
      <c r="G26" s="20">
        <v>0</v>
      </c>
      <c r="H26" s="20">
        <v>0</v>
      </c>
    </row>
    <row r="27" spans="3:8" x14ac:dyDescent="0.25">
      <c r="C27" s="22" t="s">
        <v>45</v>
      </c>
      <c r="D27" s="20">
        <v>0</v>
      </c>
      <c r="E27" s="20">
        <v>0</v>
      </c>
      <c r="F27" s="21" t="s">
        <v>46</v>
      </c>
      <c r="G27" s="20">
        <f>SUM(G28:G30)</f>
        <v>0</v>
      </c>
      <c r="H27" s="20">
        <f>SUM(H28:H30)</f>
        <v>0</v>
      </c>
    </row>
    <row r="28" spans="3:8" x14ac:dyDescent="0.25">
      <c r="C28" s="22" t="s">
        <v>47</v>
      </c>
      <c r="D28" s="20">
        <v>0</v>
      </c>
      <c r="E28" s="20">
        <v>0</v>
      </c>
      <c r="F28" s="23" t="s">
        <v>48</v>
      </c>
      <c r="G28" s="20">
        <v>0</v>
      </c>
      <c r="H28" s="20">
        <v>0</v>
      </c>
    </row>
    <row r="29" spans="3:8" x14ac:dyDescent="0.25">
      <c r="C29" s="22" t="s">
        <v>49</v>
      </c>
      <c r="D29" s="20">
        <v>0</v>
      </c>
      <c r="E29" s="20">
        <v>0</v>
      </c>
      <c r="F29" s="23" t="s">
        <v>50</v>
      </c>
      <c r="G29" s="20">
        <v>0</v>
      </c>
      <c r="H29" s="20">
        <v>0</v>
      </c>
    </row>
    <row r="30" spans="3:8" x14ac:dyDescent="0.25">
      <c r="C30" s="22" t="s">
        <v>51</v>
      </c>
      <c r="D30" s="20">
        <v>0</v>
      </c>
      <c r="E30" s="20">
        <v>0</v>
      </c>
      <c r="F30" s="23" t="s">
        <v>52</v>
      </c>
      <c r="G30" s="20">
        <v>0</v>
      </c>
      <c r="H30" s="20">
        <v>0</v>
      </c>
    </row>
    <row r="31" spans="3:8" x14ac:dyDescent="0.25">
      <c r="C31" s="19" t="s">
        <v>53</v>
      </c>
      <c r="D31" s="20">
        <f>SUM(D32:D36)</f>
        <v>0</v>
      </c>
      <c r="E31" s="20">
        <f>SUM(E32:E36)</f>
        <v>0</v>
      </c>
      <c r="F31" s="21" t="s">
        <v>54</v>
      </c>
      <c r="G31" s="20">
        <f>SUM(G32:G37)</f>
        <v>0</v>
      </c>
      <c r="H31" s="20">
        <f>SUM(H32:H37)</f>
        <v>0</v>
      </c>
    </row>
    <row r="32" spans="3:8" x14ac:dyDescent="0.25">
      <c r="C32" s="22" t="s">
        <v>55</v>
      </c>
      <c r="D32" s="20">
        <v>0</v>
      </c>
      <c r="E32" s="20">
        <v>0</v>
      </c>
      <c r="F32" s="23" t="s">
        <v>56</v>
      </c>
      <c r="G32" s="20">
        <v>0</v>
      </c>
      <c r="H32" s="20">
        <v>0</v>
      </c>
    </row>
    <row r="33" spans="3:8" x14ac:dyDescent="0.25">
      <c r="C33" s="22" t="s">
        <v>57</v>
      </c>
      <c r="D33" s="20">
        <v>0</v>
      </c>
      <c r="E33" s="20">
        <v>0</v>
      </c>
      <c r="F33" s="23" t="s">
        <v>58</v>
      </c>
      <c r="G33" s="20">
        <v>0</v>
      </c>
      <c r="H33" s="20">
        <v>0</v>
      </c>
    </row>
    <row r="34" spans="3:8" x14ac:dyDescent="0.25">
      <c r="C34" s="22" t="s">
        <v>59</v>
      </c>
      <c r="D34" s="20">
        <v>0</v>
      </c>
      <c r="E34" s="20">
        <v>0</v>
      </c>
      <c r="F34" s="23" t="s">
        <v>60</v>
      </c>
      <c r="G34" s="20">
        <v>0</v>
      </c>
      <c r="H34" s="20">
        <v>0</v>
      </c>
    </row>
    <row r="35" spans="3:8" x14ac:dyDescent="0.25">
      <c r="C35" s="22" t="s">
        <v>61</v>
      </c>
      <c r="D35" s="20">
        <v>0</v>
      </c>
      <c r="E35" s="20">
        <v>0</v>
      </c>
      <c r="F35" s="23" t="s">
        <v>62</v>
      </c>
      <c r="G35" s="20">
        <v>0</v>
      </c>
      <c r="H35" s="20">
        <v>0</v>
      </c>
    </row>
    <row r="36" spans="3:8" x14ac:dyDescent="0.25">
      <c r="C36" s="22" t="s">
        <v>63</v>
      </c>
      <c r="D36" s="20">
        <v>0</v>
      </c>
      <c r="E36" s="20">
        <v>0</v>
      </c>
      <c r="F36" s="23" t="s">
        <v>64</v>
      </c>
      <c r="G36" s="20">
        <v>0</v>
      </c>
      <c r="H36" s="20">
        <v>0</v>
      </c>
    </row>
    <row r="37" spans="3:8" x14ac:dyDescent="0.25">
      <c r="C37" s="19" t="s">
        <v>65</v>
      </c>
      <c r="D37" s="20">
        <v>0</v>
      </c>
      <c r="E37" s="20">
        <v>0</v>
      </c>
      <c r="F37" s="23" t="s">
        <v>66</v>
      </c>
      <c r="G37" s="20">
        <v>0</v>
      </c>
      <c r="H37" s="20">
        <v>0</v>
      </c>
    </row>
    <row r="38" spans="3:8" x14ac:dyDescent="0.25">
      <c r="C38" s="19" t="s">
        <v>67</v>
      </c>
      <c r="D38" s="20">
        <f>SUM(D39:D40)</f>
        <v>0</v>
      </c>
      <c r="E38" s="20">
        <f>SUM(E39:E40)</f>
        <v>0</v>
      </c>
      <c r="F38" s="21" t="s">
        <v>68</v>
      </c>
      <c r="G38" s="20">
        <f>SUM(G39:G41)</f>
        <v>0</v>
      </c>
      <c r="H38" s="20">
        <f>SUM(H39:H41)</f>
        <v>0</v>
      </c>
    </row>
    <row r="39" spans="3:8" x14ac:dyDescent="0.25">
      <c r="C39" s="22" t="s">
        <v>69</v>
      </c>
      <c r="D39" s="20">
        <v>0</v>
      </c>
      <c r="E39" s="20">
        <v>0</v>
      </c>
      <c r="F39" s="23" t="s">
        <v>70</v>
      </c>
      <c r="G39" s="20">
        <v>0</v>
      </c>
      <c r="H39" s="20">
        <v>0</v>
      </c>
    </row>
    <row r="40" spans="3:8" x14ac:dyDescent="0.25">
      <c r="C40" s="22" t="s">
        <v>71</v>
      </c>
      <c r="D40" s="20">
        <v>0</v>
      </c>
      <c r="E40" s="20">
        <v>0</v>
      </c>
      <c r="F40" s="23" t="s">
        <v>72</v>
      </c>
      <c r="G40" s="20">
        <v>0</v>
      </c>
      <c r="H40" s="20">
        <v>0</v>
      </c>
    </row>
    <row r="41" spans="3:8" x14ac:dyDescent="0.25">
      <c r="C41" s="19" t="s">
        <v>73</v>
      </c>
      <c r="D41" s="20">
        <f>SUM(D42:D45)</f>
        <v>0</v>
      </c>
      <c r="E41" s="20">
        <f>SUM(E42:E45)</f>
        <v>0</v>
      </c>
      <c r="F41" s="23" t="s">
        <v>74</v>
      </c>
      <c r="G41" s="20">
        <v>0</v>
      </c>
      <c r="H41" s="20">
        <v>0</v>
      </c>
    </row>
    <row r="42" spans="3:8" x14ac:dyDescent="0.25">
      <c r="C42" s="22" t="s">
        <v>75</v>
      </c>
      <c r="D42" s="20">
        <v>0</v>
      </c>
      <c r="E42" s="20">
        <v>0</v>
      </c>
      <c r="F42" s="21" t="s">
        <v>76</v>
      </c>
      <c r="G42" s="20">
        <f>SUM(G43:G45)</f>
        <v>0</v>
      </c>
      <c r="H42" s="20">
        <f>SUM(H43:H45)</f>
        <v>0</v>
      </c>
    </row>
    <row r="43" spans="3:8" x14ac:dyDescent="0.25">
      <c r="C43" s="22" t="s">
        <v>77</v>
      </c>
      <c r="D43" s="20">
        <v>0</v>
      </c>
      <c r="E43" s="20">
        <v>0</v>
      </c>
      <c r="F43" s="23" t="s">
        <v>78</v>
      </c>
      <c r="G43" s="20">
        <v>0</v>
      </c>
      <c r="H43" s="20">
        <v>0</v>
      </c>
    </row>
    <row r="44" spans="3:8" x14ac:dyDescent="0.25">
      <c r="C44" s="22" t="s">
        <v>79</v>
      </c>
      <c r="D44" s="20">
        <v>0</v>
      </c>
      <c r="E44" s="20">
        <v>0</v>
      </c>
      <c r="F44" s="23" t="s">
        <v>80</v>
      </c>
      <c r="G44" s="20">
        <v>0</v>
      </c>
      <c r="H44" s="20">
        <v>0</v>
      </c>
    </row>
    <row r="45" spans="3:8" x14ac:dyDescent="0.25">
      <c r="C45" s="22" t="s">
        <v>81</v>
      </c>
      <c r="D45" s="20">
        <v>0</v>
      </c>
      <c r="E45" s="20">
        <v>0</v>
      </c>
      <c r="F45" s="23" t="s">
        <v>82</v>
      </c>
      <c r="G45" s="20">
        <v>0</v>
      </c>
      <c r="H45" s="20">
        <v>0</v>
      </c>
    </row>
    <row r="46" spans="3:8" x14ac:dyDescent="0.25">
      <c r="C46" s="17"/>
      <c r="D46" s="17"/>
      <c r="E46" s="17"/>
      <c r="F46" s="17"/>
      <c r="G46" s="17"/>
      <c r="H46" s="17"/>
    </row>
    <row r="47" spans="3:8" x14ac:dyDescent="0.25">
      <c r="C47" s="24" t="s">
        <v>83</v>
      </c>
      <c r="D47" s="25">
        <f>D9+D17+D25+D31+D38+D41</f>
        <v>9445046.0099999998</v>
      </c>
      <c r="E47" s="25">
        <f>E9+E17+E25+E31+E38+E41</f>
        <v>8137978.9500000002</v>
      </c>
      <c r="F47" s="18" t="s">
        <v>84</v>
      </c>
      <c r="G47" s="25">
        <f>G9+G19+G23+G26+G27+G31+G38+G42</f>
        <v>3063252.11</v>
      </c>
      <c r="H47" s="25">
        <f>H9+H19+H23+H26+H27+H31+H38+H42</f>
        <v>2483497.66</v>
      </c>
    </row>
    <row r="48" spans="3:8" x14ac:dyDescent="0.25">
      <c r="C48" s="17"/>
      <c r="D48" s="17"/>
      <c r="E48" s="17"/>
      <c r="F48" s="17"/>
      <c r="G48" s="17"/>
      <c r="H48" s="17"/>
    </row>
    <row r="49" spans="3:8" x14ac:dyDescent="0.25">
      <c r="C49" s="16" t="s">
        <v>85</v>
      </c>
      <c r="D49" s="17"/>
      <c r="E49" s="17"/>
      <c r="F49" s="18" t="s">
        <v>86</v>
      </c>
      <c r="G49" s="17"/>
      <c r="H49" s="17"/>
    </row>
    <row r="50" spans="3:8" x14ac:dyDescent="0.25">
      <c r="C50" s="19" t="s">
        <v>87</v>
      </c>
      <c r="D50" s="20">
        <v>0</v>
      </c>
      <c r="E50" s="20">
        <v>0</v>
      </c>
      <c r="F50" s="21" t="s">
        <v>88</v>
      </c>
      <c r="G50" s="20">
        <v>0</v>
      </c>
      <c r="H50" s="20">
        <v>0</v>
      </c>
    </row>
    <row r="51" spans="3:8" x14ac:dyDescent="0.25">
      <c r="C51" s="19" t="s">
        <v>89</v>
      </c>
      <c r="D51" s="20">
        <v>0</v>
      </c>
      <c r="E51" s="20">
        <v>0</v>
      </c>
      <c r="F51" s="21" t="s">
        <v>90</v>
      </c>
      <c r="G51" s="20">
        <v>0</v>
      </c>
      <c r="H51" s="20">
        <v>0</v>
      </c>
    </row>
    <row r="52" spans="3:8" x14ac:dyDescent="0.25">
      <c r="C52" s="19" t="s">
        <v>91</v>
      </c>
      <c r="D52" s="20">
        <v>31051799.27</v>
      </c>
      <c r="E52" s="20">
        <v>31051799.27</v>
      </c>
      <c r="F52" s="21" t="s">
        <v>92</v>
      </c>
      <c r="G52" s="20">
        <v>0</v>
      </c>
      <c r="H52" s="20">
        <v>0</v>
      </c>
    </row>
    <row r="53" spans="3:8" x14ac:dyDescent="0.25">
      <c r="C53" s="19" t="s">
        <v>93</v>
      </c>
      <c r="D53" s="20">
        <v>18666408.640000001</v>
      </c>
      <c r="E53" s="20">
        <v>18143141.030000001</v>
      </c>
      <c r="F53" s="21" t="s">
        <v>94</v>
      </c>
      <c r="G53" s="20">
        <v>0</v>
      </c>
      <c r="H53" s="20">
        <v>0</v>
      </c>
    </row>
    <row r="54" spans="3:8" x14ac:dyDescent="0.25">
      <c r="C54" s="19" t="s">
        <v>95</v>
      </c>
      <c r="D54" s="20">
        <v>1603446.45</v>
      </c>
      <c r="E54" s="20">
        <v>1603446.45</v>
      </c>
      <c r="F54" s="21" t="s">
        <v>96</v>
      </c>
      <c r="G54" s="20">
        <v>0</v>
      </c>
      <c r="H54" s="20">
        <v>0</v>
      </c>
    </row>
    <row r="55" spans="3:8" x14ac:dyDescent="0.25">
      <c r="C55" s="19" t="s">
        <v>97</v>
      </c>
      <c r="D55" s="20">
        <v>-30001247.620000001</v>
      </c>
      <c r="E55" s="20">
        <v>-28328847.670000002</v>
      </c>
      <c r="F55" s="26" t="s">
        <v>98</v>
      </c>
      <c r="G55" s="20">
        <v>0</v>
      </c>
      <c r="H55" s="20">
        <v>0</v>
      </c>
    </row>
    <row r="56" spans="3:8" x14ac:dyDescent="0.25">
      <c r="C56" s="19" t="s">
        <v>99</v>
      </c>
      <c r="D56" s="20">
        <v>0</v>
      </c>
      <c r="E56" s="20">
        <v>0</v>
      </c>
      <c r="F56" s="17"/>
      <c r="G56" s="17"/>
      <c r="H56" s="17"/>
    </row>
    <row r="57" spans="3:8" x14ac:dyDescent="0.25">
      <c r="C57" s="19" t="s">
        <v>100</v>
      </c>
      <c r="D57" s="20">
        <v>0</v>
      </c>
      <c r="E57" s="20">
        <v>0</v>
      </c>
      <c r="F57" s="18" t="s">
        <v>101</v>
      </c>
      <c r="G57" s="25">
        <f>SUM(G50:G55)</f>
        <v>0</v>
      </c>
      <c r="H57" s="25">
        <f>SUM(H50:H55)</f>
        <v>0</v>
      </c>
    </row>
    <row r="58" spans="3:8" x14ac:dyDescent="0.25">
      <c r="C58" s="19" t="s">
        <v>102</v>
      </c>
      <c r="D58" s="20">
        <v>0</v>
      </c>
      <c r="E58" s="20">
        <v>0</v>
      </c>
      <c r="F58" s="17"/>
      <c r="G58" s="17"/>
      <c r="H58" s="17"/>
    </row>
    <row r="59" spans="3:8" x14ac:dyDescent="0.25">
      <c r="C59" s="17"/>
      <c r="D59" s="17"/>
      <c r="E59" s="17"/>
      <c r="F59" s="18" t="s">
        <v>103</v>
      </c>
      <c r="G59" s="25">
        <f>G47+G57</f>
        <v>3063252.11</v>
      </c>
      <c r="H59" s="25">
        <f>H47+H57</f>
        <v>2483497.66</v>
      </c>
    </row>
    <row r="60" spans="3:8" x14ac:dyDescent="0.25">
      <c r="C60" s="24" t="s">
        <v>104</v>
      </c>
      <c r="D60" s="25">
        <f>SUM(D50:D58)</f>
        <v>21320406.739999998</v>
      </c>
      <c r="E60" s="25">
        <f>SUM(E50:E58)</f>
        <v>22469539.079999998</v>
      </c>
      <c r="F60" s="17"/>
      <c r="G60" s="17"/>
      <c r="H60" s="17"/>
    </row>
    <row r="61" spans="3:8" x14ac:dyDescent="0.25">
      <c r="C61" s="17"/>
      <c r="D61" s="17"/>
      <c r="E61" s="17"/>
      <c r="F61" s="27" t="s">
        <v>105</v>
      </c>
      <c r="G61" s="17"/>
      <c r="H61" s="17"/>
    </row>
    <row r="62" spans="3:8" x14ac:dyDescent="0.25">
      <c r="C62" s="24" t="s">
        <v>106</v>
      </c>
      <c r="D62" s="25">
        <f>SUM(D47+D60)</f>
        <v>30765452.75</v>
      </c>
      <c r="E62" s="25">
        <f>SUM(E47+E60)</f>
        <v>30607518.029999997</v>
      </c>
      <c r="F62" s="17"/>
      <c r="G62" s="17"/>
      <c r="H62" s="17"/>
    </row>
    <row r="63" spans="3:8" x14ac:dyDescent="0.25">
      <c r="C63" s="17"/>
      <c r="D63" s="17"/>
      <c r="E63" s="17"/>
      <c r="F63" s="28" t="s">
        <v>107</v>
      </c>
      <c r="G63" s="20">
        <f>SUM(G64:G66)</f>
        <v>20906078.530000001</v>
      </c>
      <c r="H63" s="20">
        <f>SUM(H64:H66)</f>
        <v>20906078</v>
      </c>
    </row>
    <row r="64" spans="3:8" x14ac:dyDescent="0.25">
      <c r="C64" s="17"/>
      <c r="D64" s="17"/>
      <c r="E64" s="17"/>
      <c r="F64" s="21" t="s">
        <v>108</v>
      </c>
      <c r="G64" s="20">
        <v>20884838.93</v>
      </c>
      <c r="H64" s="20">
        <v>20884838</v>
      </c>
    </row>
    <row r="65" spans="3:8" x14ac:dyDescent="0.25">
      <c r="C65" s="17"/>
      <c r="D65" s="17"/>
      <c r="E65" s="17"/>
      <c r="F65" s="26" t="s">
        <v>109</v>
      </c>
      <c r="G65" s="20">
        <v>21239.599999999999</v>
      </c>
      <c r="H65" s="20">
        <v>21240</v>
      </c>
    </row>
    <row r="66" spans="3:8" x14ac:dyDescent="0.25">
      <c r="C66" s="17"/>
      <c r="D66" s="17"/>
      <c r="E66" s="17"/>
      <c r="F66" s="21" t="s">
        <v>110</v>
      </c>
      <c r="G66" s="20">
        <v>0</v>
      </c>
      <c r="H66" s="20">
        <v>0</v>
      </c>
    </row>
    <row r="67" spans="3:8" x14ac:dyDescent="0.25">
      <c r="C67" s="17"/>
      <c r="D67" s="17"/>
      <c r="E67" s="17"/>
      <c r="F67" s="17"/>
      <c r="G67" s="17"/>
      <c r="H67" s="17"/>
    </row>
    <row r="68" spans="3:8" x14ac:dyDescent="0.25">
      <c r="C68" s="17"/>
      <c r="D68" s="17"/>
      <c r="E68" s="17"/>
      <c r="F68" s="28" t="s">
        <v>111</v>
      </c>
      <c r="G68" s="20">
        <f>SUM(G69:G73)</f>
        <v>6796122.1099999994</v>
      </c>
      <c r="H68" s="20">
        <f>SUM(H69:H73)</f>
        <v>7217942</v>
      </c>
    </row>
    <row r="69" spans="3:8" x14ac:dyDescent="0.25">
      <c r="C69" s="29"/>
      <c r="D69" s="17"/>
      <c r="E69" s="17"/>
      <c r="F69" s="21" t="s">
        <v>112</v>
      </c>
      <c r="G69" s="20">
        <v>-422801.41</v>
      </c>
      <c r="H69" s="20">
        <v>-1715677</v>
      </c>
    </row>
    <row r="70" spans="3:8" x14ac:dyDescent="0.25">
      <c r="C70" s="29"/>
      <c r="D70" s="17"/>
      <c r="E70" s="17"/>
      <c r="F70" s="21" t="s">
        <v>113</v>
      </c>
      <c r="G70" s="20">
        <v>7218923.5199999996</v>
      </c>
      <c r="H70" s="20">
        <v>8933619</v>
      </c>
    </row>
    <row r="71" spans="3:8" x14ac:dyDescent="0.25">
      <c r="C71" s="29"/>
      <c r="D71" s="17"/>
      <c r="E71" s="17"/>
      <c r="F71" s="21" t="s">
        <v>114</v>
      </c>
      <c r="G71" s="20">
        <v>0</v>
      </c>
      <c r="H71" s="20">
        <v>0</v>
      </c>
    </row>
    <row r="72" spans="3:8" x14ac:dyDescent="0.25">
      <c r="C72" s="29"/>
      <c r="D72" s="17"/>
      <c r="E72" s="17"/>
      <c r="F72" s="21" t="s">
        <v>115</v>
      </c>
      <c r="G72" s="20">
        <v>0</v>
      </c>
      <c r="H72" s="20">
        <v>0</v>
      </c>
    </row>
    <row r="73" spans="3:8" x14ac:dyDescent="0.25">
      <c r="C73" s="29"/>
      <c r="D73" s="17"/>
      <c r="E73" s="17"/>
      <c r="F73" s="21" t="s">
        <v>116</v>
      </c>
      <c r="G73" s="20">
        <v>0</v>
      </c>
      <c r="H73" s="20">
        <v>0</v>
      </c>
    </row>
    <row r="74" spans="3:8" x14ac:dyDescent="0.25">
      <c r="C74" s="29"/>
      <c r="D74" s="17"/>
      <c r="E74" s="17"/>
      <c r="F74" s="17"/>
      <c r="G74" s="17"/>
      <c r="H74" s="17"/>
    </row>
    <row r="75" spans="3:8" x14ac:dyDescent="0.25">
      <c r="C75" s="29"/>
      <c r="D75" s="17"/>
      <c r="E75" s="17"/>
      <c r="F75" s="28" t="s">
        <v>117</v>
      </c>
      <c r="G75" s="20">
        <f>G76+G77</f>
        <v>0</v>
      </c>
      <c r="H75" s="20">
        <f>H76+H77</f>
        <v>0</v>
      </c>
    </row>
    <row r="76" spans="3:8" x14ac:dyDescent="0.25">
      <c r="C76" s="29"/>
      <c r="D76" s="17"/>
      <c r="E76" s="17"/>
      <c r="F76" s="21" t="s">
        <v>118</v>
      </c>
      <c r="G76" s="20">
        <v>0</v>
      </c>
      <c r="H76" s="20">
        <v>0</v>
      </c>
    </row>
    <row r="77" spans="3:8" x14ac:dyDescent="0.25">
      <c r="C77" s="29"/>
      <c r="D77" s="17"/>
      <c r="E77" s="17"/>
      <c r="F77" s="21" t="s">
        <v>119</v>
      </c>
      <c r="G77" s="20">
        <v>0</v>
      </c>
      <c r="H77" s="20">
        <v>0</v>
      </c>
    </row>
    <row r="78" spans="3:8" x14ac:dyDescent="0.25">
      <c r="C78" s="29"/>
      <c r="D78" s="17"/>
      <c r="E78" s="17"/>
      <c r="F78" s="17"/>
      <c r="G78" s="17"/>
      <c r="H78" s="17"/>
    </row>
    <row r="79" spans="3:8" x14ac:dyDescent="0.25">
      <c r="C79" s="29"/>
      <c r="D79" s="17"/>
      <c r="E79" s="17"/>
      <c r="F79" s="18" t="s">
        <v>120</v>
      </c>
      <c r="G79" s="25">
        <f>G63+G68+G75</f>
        <v>27702200.640000001</v>
      </c>
      <c r="H79" s="25">
        <f>H63+H68+H75</f>
        <v>28124020</v>
      </c>
    </row>
    <row r="80" spans="3:8" x14ac:dyDescent="0.25">
      <c r="C80" s="29"/>
      <c r="D80" s="17"/>
      <c r="E80" s="17"/>
      <c r="F80" s="17"/>
      <c r="G80" s="17"/>
      <c r="H80" s="17"/>
    </row>
    <row r="81" spans="3:8" x14ac:dyDescent="0.25">
      <c r="C81" s="29"/>
      <c r="D81" s="17"/>
      <c r="E81" s="17"/>
      <c r="F81" s="18" t="s">
        <v>121</v>
      </c>
      <c r="G81" s="25">
        <f>G59+G79</f>
        <v>30765452.75</v>
      </c>
      <c r="H81" s="25">
        <f>H59+H79</f>
        <v>30607517.66</v>
      </c>
    </row>
    <row r="82" spans="3:8" x14ac:dyDescent="0.25">
      <c r="C82" s="30"/>
      <c r="D82" s="31"/>
      <c r="E82" s="31"/>
      <c r="F82" s="31"/>
      <c r="G82" s="31"/>
      <c r="H82" s="31"/>
    </row>
  </sheetData>
  <mergeCells count="5">
    <mergeCell ref="C1:H1"/>
    <mergeCell ref="C2:H2"/>
    <mergeCell ref="C3:H3"/>
    <mergeCell ref="C4:H4"/>
    <mergeCell ref="C5:H5"/>
  </mergeCells>
  <dataValidations disablePrompts="1" count="3">
    <dataValidation type="decimal" allowBlank="1" showInputMessage="1" showErrorMessage="1" sqref="D9:E62 G9:H45 G47:H47 G50:H81" xr:uid="{19C5ABDE-8D2D-453C-A49B-638ABCC782B1}">
      <formula1>-1.79769313486231E+100</formula1>
      <formula2>1.79769313486231E+100</formula2>
    </dataValidation>
    <dataValidation allowBlank="1" showInputMessage="1" showErrorMessage="1" prompt="31 de diciembre de 20XN-1 (e)" sqref="E6 H6" xr:uid="{750C1488-8B69-42A8-8B21-68B78C54D1B9}"/>
    <dataValidation allowBlank="1" showInputMessage="1" showErrorMessage="1" prompt="20XN (d)" sqref="D6 G6" xr:uid="{575BE974-6599-4033-8650-C6E06FD159F0}"/>
  </dataValidations>
  <pageMargins left="1.1023622047244095" right="0.70866141732283461" top="0.74803149606299213" bottom="0.74803149606299213" header="0.31496062992125984" footer="0.31496062992125984"/>
  <pageSetup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30C4E-1282-4755-A0E3-6A89FBBACE49}">
  <sheetPr>
    <pageSetUpPr fitToPage="1"/>
  </sheetPr>
  <dimension ref="A1:I47"/>
  <sheetViews>
    <sheetView view="pageBreakPreview" zoomScale="60" zoomScaleNormal="100" workbookViewId="0">
      <selection sqref="A1:H1048576"/>
    </sheetView>
  </sheetViews>
  <sheetFormatPr baseColWidth="10" defaultColWidth="0" defaultRowHeight="0" zeroHeight="1" x14ac:dyDescent="0.25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10" max="16384" width="10.7109375" hidden="1"/>
  </cols>
  <sheetData>
    <row r="1" spans="1:9" s="2" customFormat="1" ht="26.25" x14ac:dyDescent="0.25">
      <c r="A1" s="33" t="s">
        <v>125</v>
      </c>
      <c r="B1" s="33"/>
      <c r="C1" s="33"/>
      <c r="D1" s="33"/>
      <c r="E1" s="33"/>
      <c r="F1" s="33"/>
      <c r="G1" s="33"/>
      <c r="H1" s="33"/>
    </row>
    <row r="2" spans="1:9" ht="15" x14ac:dyDescent="0.25">
      <c r="A2" s="3" t="str">
        <f>+ESFD!C2</f>
        <v>AUDITORIA SUPERIOR DEL ESTADO, GOBIERNO DEL ESTADO DE DURANGO</v>
      </c>
      <c r="B2" s="4"/>
      <c r="C2" s="4"/>
      <c r="D2" s="4"/>
      <c r="E2" s="4"/>
      <c r="F2" s="4"/>
      <c r="G2" s="4"/>
      <c r="H2" s="5"/>
    </row>
    <row r="3" spans="1:9" ht="15" x14ac:dyDescent="0.25">
      <c r="A3" s="6" t="s">
        <v>126</v>
      </c>
      <c r="B3" s="7"/>
      <c r="C3" s="7"/>
      <c r="D3" s="7"/>
      <c r="E3" s="7"/>
      <c r="F3" s="7"/>
      <c r="G3" s="7"/>
      <c r="H3" s="8"/>
    </row>
    <row r="4" spans="1:9" ht="15" x14ac:dyDescent="0.25">
      <c r="A4" s="6" t="str">
        <f>+ESFD!C4</f>
        <v>Al 31 de diciembre de 2024</v>
      </c>
      <c r="B4" s="7"/>
      <c r="C4" s="7"/>
      <c r="D4" s="7"/>
      <c r="E4" s="7"/>
      <c r="F4" s="7"/>
      <c r="G4" s="7"/>
      <c r="H4" s="8"/>
    </row>
    <row r="5" spans="1:9" ht="15" x14ac:dyDescent="0.25">
      <c r="A5" s="9" t="s">
        <v>2</v>
      </c>
      <c r="B5" s="10"/>
      <c r="C5" s="10"/>
      <c r="D5" s="10"/>
      <c r="E5" s="10"/>
      <c r="F5" s="10"/>
      <c r="G5" s="10"/>
      <c r="H5" s="11"/>
    </row>
    <row r="6" spans="1:9" ht="45" x14ac:dyDescent="0.25">
      <c r="A6" s="34" t="s">
        <v>127</v>
      </c>
      <c r="B6" s="35" t="s">
        <v>165</v>
      </c>
      <c r="C6" s="34" t="s">
        <v>128</v>
      </c>
      <c r="D6" s="34" t="s">
        <v>129</v>
      </c>
      <c r="E6" s="34" t="s">
        <v>130</v>
      </c>
      <c r="F6" s="34" t="s">
        <v>131</v>
      </c>
      <c r="G6" s="34" t="s">
        <v>132</v>
      </c>
      <c r="H6" s="36" t="s">
        <v>133</v>
      </c>
      <c r="I6" s="37"/>
    </row>
    <row r="7" spans="1:9" ht="15" x14ac:dyDescent="0.25">
      <c r="A7" s="29"/>
      <c r="B7" s="29"/>
      <c r="C7" s="29"/>
      <c r="D7" s="29"/>
      <c r="E7" s="29"/>
      <c r="F7" s="29"/>
      <c r="G7" s="29"/>
      <c r="H7" s="29"/>
      <c r="I7" s="37"/>
    </row>
    <row r="8" spans="1:9" ht="15" x14ac:dyDescent="0.25">
      <c r="A8" s="38" t="s">
        <v>134</v>
      </c>
      <c r="B8" s="25">
        <f>B9+B13</f>
        <v>0</v>
      </c>
      <c r="C8" s="25">
        <f t="shared" ref="C8:H8" si="0">C9+C13</f>
        <v>0</v>
      </c>
      <c r="D8" s="25">
        <f t="shared" si="0"/>
        <v>0</v>
      </c>
      <c r="E8" s="25">
        <f t="shared" si="0"/>
        <v>0</v>
      </c>
      <c r="F8" s="25">
        <f t="shared" si="0"/>
        <v>0</v>
      </c>
      <c r="G8" s="25">
        <f t="shared" si="0"/>
        <v>0</v>
      </c>
      <c r="H8" s="25">
        <f t="shared" si="0"/>
        <v>0</v>
      </c>
    </row>
    <row r="9" spans="1:9" ht="15" x14ac:dyDescent="0.25">
      <c r="A9" s="39" t="s">
        <v>135</v>
      </c>
      <c r="B9" s="20">
        <f>SUM(B10:B12)</f>
        <v>0</v>
      </c>
      <c r="C9" s="20">
        <f t="shared" ref="C9:H9" si="1">SUM(C10:C12)</f>
        <v>0</v>
      </c>
      <c r="D9" s="20">
        <f t="shared" si="1"/>
        <v>0</v>
      </c>
      <c r="E9" s="20">
        <f t="shared" si="1"/>
        <v>0</v>
      </c>
      <c r="F9" s="20">
        <f t="shared" si="1"/>
        <v>0</v>
      </c>
      <c r="G9" s="20">
        <f t="shared" si="1"/>
        <v>0</v>
      </c>
      <c r="H9" s="20">
        <f t="shared" si="1"/>
        <v>0</v>
      </c>
    </row>
    <row r="10" spans="1:9" ht="15" x14ac:dyDescent="0.25">
      <c r="A10" s="40" t="s">
        <v>136</v>
      </c>
      <c r="B10" s="20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</row>
    <row r="11" spans="1:9" ht="15" x14ac:dyDescent="0.25">
      <c r="A11" s="40" t="s">
        <v>137</v>
      </c>
      <c r="B11" s="20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</row>
    <row r="12" spans="1:9" ht="15" x14ac:dyDescent="0.25">
      <c r="A12" s="40" t="s">
        <v>138</v>
      </c>
      <c r="B12" s="20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</row>
    <row r="13" spans="1:9" ht="15" x14ac:dyDescent="0.25">
      <c r="A13" s="39" t="s">
        <v>139</v>
      </c>
      <c r="B13" s="20">
        <f>SUM(B14:B16)</f>
        <v>0</v>
      </c>
      <c r="C13" s="20">
        <f t="shared" ref="C13:H13" si="2">SUM(C14:C16)</f>
        <v>0</v>
      </c>
      <c r="D13" s="20">
        <f t="shared" si="2"/>
        <v>0</v>
      </c>
      <c r="E13" s="20">
        <f t="shared" si="2"/>
        <v>0</v>
      </c>
      <c r="F13" s="20">
        <f t="shared" si="2"/>
        <v>0</v>
      </c>
      <c r="G13" s="20">
        <f t="shared" si="2"/>
        <v>0</v>
      </c>
      <c r="H13" s="20">
        <f t="shared" si="2"/>
        <v>0</v>
      </c>
    </row>
    <row r="14" spans="1:9" ht="15" x14ac:dyDescent="0.25">
      <c r="A14" s="40" t="s">
        <v>140</v>
      </c>
      <c r="B14" s="20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</row>
    <row r="15" spans="1:9" ht="15" x14ac:dyDescent="0.25">
      <c r="A15" s="40" t="s">
        <v>141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</row>
    <row r="16" spans="1:9" ht="15" x14ac:dyDescent="0.25">
      <c r="A16" s="40" t="s">
        <v>142</v>
      </c>
      <c r="B16" s="20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</row>
    <row r="17" spans="1:8" ht="15" x14ac:dyDescent="0.25">
      <c r="A17" s="17"/>
      <c r="B17" s="29"/>
      <c r="C17" s="29"/>
      <c r="D17" s="29"/>
      <c r="E17" s="29"/>
      <c r="F17" s="29"/>
      <c r="G17" s="29"/>
      <c r="H17" s="29"/>
    </row>
    <row r="18" spans="1:8" ht="15" x14ac:dyDescent="0.25">
      <c r="A18" s="38" t="s">
        <v>143</v>
      </c>
      <c r="B18" s="25">
        <v>3063252.11</v>
      </c>
      <c r="C18" s="41"/>
      <c r="D18" s="41"/>
      <c r="E18" s="41"/>
      <c r="F18" s="25">
        <v>3063252.11</v>
      </c>
      <c r="G18" s="41"/>
      <c r="H18" s="41"/>
    </row>
    <row r="19" spans="1:8" ht="15" x14ac:dyDescent="0.25">
      <c r="A19" s="17"/>
      <c r="B19" s="29"/>
      <c r="C19" s="29"/>
      <c r="D19" s="29"/>
      <c r="E19" s="29"/>
      <c r="F19" s="29"/>
      <c r="G19" s="29"/>
      <c r="H19" s="29"/>
    </row>
    <row r="20" spans="1:8" ht="15" x14ac:dyDescent="0.25">
      <c r="A20" s="38" t="s">
        <v>144</v>
      </c>
      <c r="B20" s="25">
        <f>B8+B18</f>
        <v>3063252.11</v>
      </c>
      <c r="C20" s="25">
        <f t="shared" ref="C20:H20" si="3">C8+C18</f>
        <v>0</v>
      </c>
      <c r="D20" s="25">
        <f t="shared" si="3"/>
        <v>0</v>
      </c>
      <c r="E20" s="25">
        <f t="shared" si="3"/>
        <v>0</v>
      </c>
      <c r="F20" s="25">
        <f t="shared" si="3"/>
        <v>3063252.11</v>
      </c>
      <c r="G20" s="25">
        <f t="shared" si="3"/>
        <v>0</v>
      </c>
      <c r="H20" s="25">
        <f t="shared" si="3"/>
        <v>0</v>
      </c>
    </row>
    <row r="21" spans="1:8" ht="15" x14ac:dyDescent="0.25">
      <c r="A21" s="17"/>
      <c r="B21" s="17"/>
      <c r="C21" s="17"/>
      <c r="D21" s="17"/>
      <c r="E21" s="17"/>
      <c r="F21" s="17"/>
      <c r="G21" s="17"/>
      <c r="H21" s="17"/>
    </row>
    <row r="22" spans="1:8" ht="17.25" x14ac:dyDescent="0.25">
      <c r="A22" s="38" t="s">
        <v>145</v>
      </c>
      <c r="B22" s="25">
        <f>SUM(B23:DEUDA_CONT_FIN_01)</f>
        <v>0</v>
      </c>
      <c r="C22" s="25">
        <f>SUM(C23:DEUDA_CONT_FIN_02)</f>
        <v>0</v>
      </c>
      <c r="D22" s="25">
        <f>SUM(D23:DEUDA_CONT_FIN_03)</f>
        <v>0</v>
      </c>
      <c r="E22" s="25">
        <f>SUM(E23:DEUDA_CONT_FIN_04)</f>
        <v>0</v>
      </c>
      <c r="F22" s="25">
        <f>SUM(F23:DEUDA_CONT_FIN_05)</f>
        <v>0</v>
      </c>
      <c r="G22" s="25">
        <f>SUM(G23:DEUDA_CONT_FIN_06)</f>
        <v>0</v>
      </c>
      <c r="H22" s="25">
        <f>SUM(H23:DEUDA_CONT_FIN_07)</f>
        <v>0</v>
      </c>
    </row>
    <row r="23" spans="1:8" s="43" customFormat="1" ht="15" x14ac:dyDescent="0.25">
      <c r="A23" s="42" t="s">
        <v>146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</row>
    <row r="24" spans="1:8" s="43" customFormat="1" ht="15" x14ac:dyDescent="0.25">
      <c r="A24" s="42" t="s">
        <v>147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</row>
    <row r="25" spans="1:8" s="43" customFormat="1" ht="15" x14ac:dyDescent="0.25">
      <c r="A25" s="42" t="s">
        <v>148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</row>
    <row r="26" spans="1:8" ht="15" x14ac:dyDescent="0.25">
      <c r="A26" s="44" t="s">
        <v>149</v>
      </c>
      <c r="B26" s="17"/>
      <c r="C26" s="17"/>
      <c r="D26" s="17"/>
      <c r="E26" s="17"/>
      <c r="F26" s="17"/>
      <c r="G26" s="17"/>
      <c r="H26" s="17"/>
    </row>
    <row r="27" spans="1:8" ht="17.25" x14ac:dyDescent="0.25">
      <c r="A27" s="38" t="s">
        <v>150</v>
      </c>
      <c r="B27" s="25">
        <f>SUM(B28:VALOR_INS_BCC_FIN_01)</f>
        <v>0</v>
      </c>
      <c r="C27" s="25">
        <f>SUM(C28:VALOR_INS_BCC_FIN_02)</f>
        <v>0</v>
      </c>
      <c r="D27" s="25">
        <f>SUM(D28:VALOR_INS_BCC_FIN_03)</f>
        <v>0</v>
      </c>
      <c r="E27" s="25">
        <f>SUM(E28:VALOR_INS_BCC_FIN_04)</f>
        <v>0</v>
      </c>
      <c r="F27" s="25">
        <f>SUM(F28:VALOR_INS_BCC_FIN_05)</f>
        <v>0</v>
      </c>
      <c r="G27" s="25">
        <f>SUM(G28:VALOR_INS_BCC_FIN_06)</f>
        <v>0</v>
      </c>
      <c r="H27" s="25">
        <f>SUM(H28:VALOR_INS_BCC_FIN_07)</f>
        <v>0</v>
      </c>
    </row>
    <row r="28" spans="1:8" s="43" customFormat="1" ht="15" x14ac:dyDescent="0.25">
      <c r="A28" s="42" t="s">
        <v>151</v>
      </c>
      <c r="B28" s="20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</row>
    <row r="29" spans="1:8" s="43" customFormat="1" ht="15" x14ac:dyDescent="0.25">
      <c r="A29" s="42" t="s">
        <v>152</v>
      </c>
      <c r="B29" s="20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</row>
    <row r="30" spans="1:8" s="43" customFormat="1" ht="15" x14ac:dyDescent="0.25">
      <c r="A30" s="42" t="s">
        <v>153</v>
      </c>
      <c r="B30" s="20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</row>
    <row r="31" spans="1:8" ht="15" x14ac:dyDescent="0.25">
      <c r="A31" s="45" t="s">
        <v>149</v>
      </c>
      <c r="B31" s="30"/>
      <c r="C31" s="30"/>
      <c r="D31" s="30"/>
      <c r="E31" s="30"/>
      <c r="F31" s="30"/>
      <c r="G31" s="30"/>
      <c r="H31" s="30"/>
    </row>
    <row r="32" spans="1:8" ht="15" x14ac:dyDescent="0.25">
      <c r="A32" s="2"/>
    </row>
    <row r="33" spans="1:8" ht="12" customHeight="1" x14ac:dyDescent="0.25">
      <c r="A33" s="46" t="s">
        <v>154</v>
      </c>
      <c r="B33" s="46"/>
      <c r="C33" s="46"/>
      <c r="D33" s="46"/>
      <c r="E33" s="46"/>
      <c r="F33" s="46"/>
      <c r="G33" s="46"/>
      <c r="H33" s="46"/>
    </row>
    <row r="34" spans="1:8" ht="12" customHeight="1" x14ac:dyDescent="0.25">
      <c r="A34" s="46"/>
      <c r="B34" s="46"/>
      <c r="C34" s="46"/>
      <c r="D34" s="46"/>
      <c r="E34" s="46"/>
      <c r="F34" s="46"/>
      <c r="G34" s="46"/>
      <c r="H34" s="46"/>
    </row>
    <row r="35" spans="1:8" ht="12" customHeight="1" x14ac:dyDescent="0.25">
      <c r="A35" s="46"/>
      <c r="B35" s="46"/>
      <c r="C35" s="46"/>
      <c r="D35" s="46"/>
      <c r="E35" s="46"/>
      <c r="F35" s="46"/>
      <c r="G35" s="46"/>
      <c r="H35" s="46"/>
    </row>
    <row r="36" spans="1:8" ht="12" customHeight="1" x14ac:dyDescent="0.25">
      <c r="A36" s="46"/>
      <c r="B36" s="46"/>
      <c r="C36" s="46"/>
      <c r="D36" s="46"/>
      <c r="E36" s="46"/>
      <c r="F36" s="46"/>
      <c r="G36" s="46"/>
      <c r="H36" s="46"/>
    </row>
    <row r="37" spans="1:8" ht="12" customHeight="1" x14ac:dyDescent="0.25">
      <c r="A37" s="46"/>
      <c r="B37" s="46"/>
      <c r="C37" s="46"/>
      <c r="D37" s="46"/>
      <c r="E37" s="46"/>
      <c r="F37" s="46"/>
      <c r="G37" s="46"/>
      <c r="H37" s="46"/>
    </row>
    <row r="38" spans="1:8" ht="15" x14ac:dyDescent="0.25">
      <c r="A38" s="2"/>
    </row>
    <row r="39" spans="1:8" ht="30" x14ac:dyDescent="0.25">
      <c r="A39" s="34" t="s">
        <v>155</v>
      </c>
      <c r="B39" s="34" t="s">
        <v>156</v>
      </c>
      <c r="C39" s="34" t="s">
        <v>157</v>
      </c>
      <c r="D39" s="34" t="s">
        <v>158</v>
      </c>
      <c r="E39" s="34" t="s">
        <v>159</v>
      </c>
      <c r="F39" s="36" t="s">
        <v>160</v>
      </c>
    </row>
    <row r="40" spans="1:8" ht="15" x14ac:dyDescent="0.25">
      <c r="A40" s="17"/>
      <c r="B40" s="29"/>
      <c r="C40" s="29"/>
      <c r="D40" s="29"/>
      <c r="E40" s="29"/>
      <c r="F40" s="29"/>
    </row>
    <row r="41" spans="1:8" ht="15" x14ac:dyDescent="0.25">
      <c r="A41" s="38" t="s">
        <v>161</v>
      </c>
      <c r="B41" s="25">
        <f>SUM(B42:OB_CORTO_PLAZO_FIN_01)</f>
        <v>0</v>
      </c>
      <c r="C41" s="25">
        <f>SUM(C42:OB_CORTO_PLAZO_FIN_02)</f>
        <v>0</v>
      </c>
      <c r="D41" s="25">
        <f>SUM(D42:OB_CORTO_PLAZO_FIN_03)</f>
        <v>0</v>
      </c>
      <c r="E41" s="25">
        <f>SUM(E42:OB_CORTO_PLAZO_FIN_04)</f>
        <v>0</v>
      </c>
      <c r="F41" s="25">
        <f>SUM(F42:OB_CORTO_PLAZO_FIN_05)</f>
        <v>0</v>
      </c>
    </row>
    <row r="42" spans="1:8" s="43" customFormat="1" ht="15" x14ac:dyDescent="0.25">
      <c r="A42" s="42" t="s">
        <v>162</v>
      </c>
      <c r="B42" s="20">
        <v>0</v>
      </c>
      <c r="C42" s="20">
        <v>0</v>
      </c>
      <c r="D42" s="20">
        <v>0</v>
      </c>
      <c r="E42" s="20">
        <v>0</v>
      </c>
      <c r="F42" s="20">
        <v>0</v>
      </c>
    </row>
    <row r="43" spans="1:8" s="43" customFormat="1" ht="15" x14ac:dyDescent="0.25">
      <c r="A43" s="42" t="s">
        <v>163</v>
      </c>
      <c r="B43" s="20">
        <v>0</v>
      </c>
      <c r="C43" s="20">
        <v>0</v>
      </c>
      <c r="D43" s="20">
        <v>0</v>
      </c>
      <c r="E43" s="20">
        <v>0</v>
      </c>
      <c r="F43" s="20">
        <v>0</v>
      </c>
    </row>
    <row r="44" spans="1:8" s="43" customFormat="1" ht="15" x14ac:dyDescent="0.25">
      <c r="A44" s="42" t="s">
        <v>164</v>
      </c>
      <c r="B44" s="20">
        <v>0</v>
      </c>
      <c r="C44" s="20">
        <v>0</v>
      </c>
      <c r="D44" s="20">
        <v>0</v>
      </c>
      <c r="E44" s="20">
        <v>0</v>
      </c>
      <c r="F44" s="20">
        <v>0</v>
      </c>
    </row>
    <row r="45" spans="1:8" ht="15" x14ac:dyDescent="0.25">
      <c r="A45" s="47" t="s">
        <v>149</v>
      </c>
      <c r="B45" s="30"/>
      <c r="C45" s="30"/>
      <c r="D45" s="30"/>
      <c r="E45" s="30"/>
      <c r="F45" s="30"/>
    </row>
    <row r="46" spans="1:8" ht="15" hidden="1" x14ac:dyDescent="0.25"/>
    <row r="47" spans="1:8" ht="15" x14ac:dyDescent="0.25"/>
  </sheetData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type="decimal" allowBlank="1" showInputMessage="1" showErrorMessage="1" sqref="B8:H30" xr:uid="{7F64080C-AE97-4D08-810B-D3E069DF59DA}">
      <formula1>-1.79769313486231E+100</formula1>
      <formula2>1.79769313486231E+100</formula2>
    </dataValidation>
    <dataValidation allowBlank="1" showInputMessage="1" showErrorMessage="1" prompt="Saldo al 31 de diciembre de 20XN-1 (d)" sqref="B6" xr:uid="{C403D93F-4F1B-422F-A473-F768C03C1578}"/>
  </dataValidations>
  <pageMargins left="1.1023622047244095" right="0.70866141732283472" top="0.74803149606299213" bottom="0.74803149606299213" header="0.31496062992125984" footer="0.31496062992125984"/>
  <pageSetup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32EFB-2178-4310-8E6A-B80F87E27FE6}">
  <sheetPr>
    <pageSetUpPr fitToPage="1"/>
  </sheetPr>
  <dimension ref="A1:L21"/>
  <sheetViews>
    <sheetView topLeftCell="B1" workbookViewId="0">
      <selection sqref="A1:K21"/>
    </sheetView>
  </sheetViews>
  <sheetFormatPr baseColWidth="10" defaultColWidth="0" defaultRowHeight="15" customHeight="1" zeroHeight="1" x14ac:dyDescent="0.25"/>
  <cols>
    <col min="1" max="1" width="76.28515625" customWidth="1"/>
    <col min="2" max="6" width="20.7109375" customWidth="1"/>
    <col min="7" max="11" width="25.7109375" customWidth="1"/>
    <col min="12" max="16384" width="10.7109375" hidden="1"/>
  </cols>
  <sheetData>
    <row r="1" spans="1:12" s="49" customFormat="1" ht="21" x14ac:dyDescent="0.2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48"/>
    </row>
    <row r="2" spans="1:12" x14ac:dyDescent="0.25">
      <c r="A2" s="3" t="str">
        <f>+EADYOP!A2</f>
        <v>AUDITORIA SUPERIOR DEL ESTADO, GOBIERNO DEL ESTADO DE DURANGO</v>
      </c>
      <c r="B2" s="4"/>
      <c r="C2" s="4"/>
      <c r="D2" s="4"/>
      <c r="E2" s="4"/>
      <c r="F2" s="4"/>
      <c r="G2" s="4"/>
      <c r="H2" s="4"/>
      <c r="I2" s="4"/>
      <c r="J2" s="4"/>
      <c r="K2" s="5"/>
    </row>
    <row r="3" spans="1:12" x14ac:dyDescent="0.25">
      <c r="A3" s="6" t="s">
        <v>167</v>
      </c>
      <c r="B3" s="7"/>
      <c r="C3" s="7"/>
      <c r="D3" s="7"/>
      <c r="E3" s="7"/>
      <c r="F3" s="7"/>
      <c r="G3" s="7"/>
      <c r="H3" s="7"/>
      <c r="I3" s="7"/>
      <c r="J3" s="7"/>
      <c r="K3" s="8"/>
    </row>
    <row r="4" spans="1:12" x14ac:dyDescent="0.25">
      <c r="A4" s="6" t="str">
        <f>+EADYOP!A4</f>
        <v>Al 31 de diciembre de 2024</v>
      </c>
      <c r="B4" s="7"/>
      <c r="C4" s="7"/>
      <c r="D4" s="7"/>
      <c r="E4" s="7"/>
      <c r="F4" s="7"/>
      <c r="G4" s="7"/>
      <c r="H4" s="7"/>
      <c r="I4" s="7"/>
      <c r="J4" s="7"/>
      <c r="K4" s="8"/>
    </row>
    <row r="5" spans="1:12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8"/>
    </row>
    <row r="6" spans="1:12" ht="75" x14ac:dyDescent="0.25">
      <c r="A6" s="36" t="s">
        <v>168</v>
      </c>
      <c r="B6" s="36" t="s">
        <v>169</v>
      </c>
      <c r="C6" s="36" t="s">
        <v>170</v>
      </c>
      <c r="D6" s="36" t="s">
        <v>171</v>
      </c>
      <c r="E6" s="36" t="s">
        <v>172</v>
      </c>
      <c r="F6" s="36" t="s">
        <v>173</v>
      </c>
      <c r="G6" s="36" t="s">
        <v>174</v>
      </c>
      <c r="H6" s="36" t="s">
        <v>175</v>
      </c>
      <c r="I6" s="14" t="str">
        <f>MONTO1</f>
        <v>Monto pagado de la inversión al 30 de marzo de 2017 (k)</v>
      </c>
      <c r="J6" s="14" t="str">
        <f>MONTO2</f>
        <v>Monto pagado de la inversión actualizado al 30 de marzo de 2017 (l)</v>
      </c>
      <c r="K6" s="14" t="str">
        <f>SALDO_PENDIENTE</f>
        <v>Saldo pendiente por pagar de la inversión al 30 de marzo de 2017 (m = g – l)</v>
      </c>
    </row>
    <row r="7" spans="1:12" x14ac:dyDescent="0.25">
      <c r="A7" s="50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2" x14ac:dyDescent="0.25">
      <c r="A8" s="16" t="s">
        <v>176</v>
      </c>
      <c r="B8" s="51"/>
      <c r="C8" s="51"/>
      <c r="D8" s="51"/>
      <c r="E8" s="25">
        <f>SUM(E9:APP_FIN_04)</f>
        <v>0</v>
      </c>
      <c r="F8" s="51"/>
      <c r="G8" s="25">
        <f>SUM(G9:APP_FIN_06)</f>
        <v>0</v>
      </c>
      <c r="H8" s="25">
        <f>SUM(H9:APP_FIN_07)</f>
        <v>0</v>
      </c>
      <c r="I8" s="25">
        <f>SUM(I9:APP_FIN_08)</f>
        <v>0</v>
      </c>
      <c r="J8" s="25">
        <f>SUM(J9:APP_FIN_09)</f>
        <v>0</v>
      </c>
      <c r="K8" s="25">
        <f>SUM(K9:APP_FIN_10)</f>
        <v>0</v>
      </c>
    </row>
    <row r="9" spans="1:12" s="43" customFormat="1" x14ac:dyDescent="0.25">
      <c r="A9" s="52" t="s">
        <v>177</v>
      </c>
      <c r="B9" s="53"/>
      <c r="C9" s="53"/>
      <c r="D9" s="53"/>
      <c r="E9" s="20">
        <v>0</v>
      </c>
      <c r="F9" s="20">
        <v>0</v>
      </c>
      <c r="G9" s="20"/>
      <c r="H9" s="20"/>
      <c r="I9" s="20"/>
      <c r="J9" s="20"/>
      <c r="K9" s="20"/>
    </row>
    <row r="10" spans="1:12" s="43" customFormat="1" x14ac:dyDescent="0.25">
      <c r="A10" s="52" t="s">
        <v>178</v>
      </c>
      <c r="B10" s="53"/>
      <c r="C10" s="53"/>
      <c r="D10" s="53"/>
      <c r="E10" s="20">
        <v>0</v>
      </c>
      <c r="F10" s="20">
        <v>0</v>
      </c>
      <c r="G10" s="20"/>
      <c r="H10" s="20"/>
      <c r="I10" s="20"/>
      <c r="J10" s="20"/>
      <c r="K10" s="20"/>
    </row>
    <row r="11" spans="1:12" s="43" customFormat="1" x14ac:dyDescent="0.25">
      <c r="A11" s="52" t="s">
        <v>179</v>
      </c>
      <c r="B11" s="53"/>
      <c r="C11" s="53"/>
      <c r="D11" s="53"/>
      <c r="E11" s="20">
        <v>0</v>
      </c>
      <c r="F11" s="20">
        <v>0</v>
      </c>
      <c r="G11" s="20"/>
      <c r="H11" s="20"/>
      <c r="I11" s="20"/>
      <c r="J11" s="20"/>
      <c r="K11" s="20"/>
    </row>
    <row r="12" spans="1:12" s="43" customFormat="1" x14ac:dyDescent="0.25">
      <c r="A12" s="52" t="s">
        <v>180</v>
      </c>
      <c r="B12" s="53"/>
      <c r="C12" s="53"/>
      <c r="D12" s="53"/>
      <c r="E12" s="20">
        <v>0</v>
      </c>
      <c r="F12" s="20">
        <v>0</v>
      </c>
      <c r="G12" s="20"/>
      <c r="H12" s="20"/>
      <c r="I12" s="20"/>
      <c r="J12" s="20"/>
      <c r="K12" s="20"/>
    </row>
    <row r="13" spans="1:12" x14ac:dyDescent="0.25">
      <c r="A13" s="54" t="s">
        <v>149</v>
      </c>
      <c r="B13" s="55"/>
      <c r="C13" s="55"/>
      <c r="D13" s="55"/>
      <c r="E13" s="17"/>
      <c r="F13" s="17"/>
      <c r="G13" s="17"/>
      <c r="H13" s="17"/>
      <c r="I13" s="17"/>
      <c r="J13" s="17"/>
      <c r="K13" s="17"/>
    </row>
    <row r="14" spans="1:12" x14ac:dyDescent="0.25">
      <c r="A14" s="16" t="s">
        <v>181</v>
      </c>
      <c r="B14" s="51"/>
      <c r="C14" s="51"/>
      <c r="D14" s="51"/>
      <c r="E14" s="25">
        <f>SUM(E15:OTROS_FIN_04)</f>
        <v>0</v>
      </c>
      <c r="F14" s="51"/>
      <c r="G14" s="25">
        <f>SUM(G15:OTROS_FIN_06)</f>
        <v>0</v>
      </c>
      <c r="H14" s="25">
        <f>SUM(H15:OTROS_FIN_07)</f>
        <v>0</v>
      </c>
      <c r="I14" s="25">
        <f>SUM(I15:OTROS_FIN_08)</f>
        <v>0</v>
      </c>
      <c r="J14" s="25">
        <f>SUM(J15:OTROS_FIN_09)</f>
        <v>0</v>
      </c>
      <c r="K14" s="25">
        <f>SUM(K15:OTROS_FIN_10)</f>
        <v>0</v>
      </c>
    </row>
    <row r="15" spans="1:12" s="43" customFormat="1" x14ac:dyDescent="0.25">
      <c r="A15" s="52" t="s">
        <v>182</v>
      </c>
      <c r="B15" s="53"/>
      <c r="C15" s="53"/>
      <c r="D15" s="53"/>
      <c r="E15" s="20">
        <v>0</v>
      </c>
      <c r="F15" s="20">
        <v>0</v>
      </c>
      <c r="G15" s="20"/>
      <c r="H15" s="20"/>
      <c r="I15" s="20"/>
      <c r="J15" s="20"/>
      <c r="K15" s="20"/>
    </row>
    <row r="16" spans="1:12" s="43" customFormat="1" x14ac:dyDescent="0.25">
      <c r="A16" s="52" t="s">
        <v>183</v>
      </c>
      <c r="B16" s="53"/>
      <c r="C16" s="53"/>
      <c r="D16" s="53"/>
      <c r="E16" s="20">
        <v>0</v>
      </c>
      <c r="F16" s="20">
        <v>0</v>
      </c>
      <c r="G16" s="20"/>
      <c r="H16" s="20"/>
      <c r="I16" s="20"/>
      <c r="J16" s="20"/>
      <c r="K16" s="20"/>
    </row>
    <row r="17" spans="1:11" s="43" customFormat="1" x14ac:dyDescent="0.25">
      <c r="A17" s="52" t="s">
        <v>184</v>
      </c>
      <c r="B17" s="53"/>
      <c r="C17" s="53"/>
      <c r="D17" s="53"/>
      <c r="E17" s="20">
        <v>0</v>
      </c>
      <c r="F17" s="20">
        <v>0</v>
      </c>
      <c r="G17" s="20"/>
      <c r="H17" s="20"/>
      <c r="I17" s="20"/>
      <c r="J17" s="20"/>
      <c r="K17" s="20"/>
    </row>
    <row r="18" spans="1:11" s="43" customFormat="1" x14ac:dyDescent="0.25">
      <c r="A18" s="52" t="s">
        <v>185</v>
      </c>
      <c r="B18" s="53"/>
      <c r="C18" s="53"/>
      <c r="D18" s="53"/>
      <c r="E18" s="20">
        <v>0</v>
      </c>
      <c r="F18" s="20">
        <v>0</v>
      </c>
      <c r="G18" s="20"/>
      <c r="H18" s="20"/>
      <c r="I18" s="20"/>
      <c r="J18" s="20"/>
      <c r="K18" s="20"/>
    </row>
    <row r="19" spans="1:11" x14ac:dyDescent="0.25">
      <c r="A19" s="54" t="s">
        <v>149</v>
      </c>
      <c r="B19" s="55"/>
      <c r="C19" s="55"/>
      <c r="D19" s="55"/>
      <c r="E19" s="17"/>
      <c r="F19" s="17"/>
      <c r="G19" s="17"/>
      <c r="H19" s="17"/>
      <c r="I19" s="17"/>
      <c r="J19" s="17"/>
      <c r="K19" s="17"/>
    </row>
    <row r="20" spans="1:11" x14ac:dyDescent="0.25">
      <c r="A20" s="16" t="s">
        <v>186</v>
      </c>
      <c r="B20" s="51"/>
      <c r="C20" s="51"/>
      <c r="D20" s="51"/>
      <c r="E20" s="25">
        <f>APP_T4+OTROS_T4</f>
        <v>0</v>
      </c>
      <c r="F20" s="51"/>
      <c r="G20" s="25">
        <f>APP_T6+OTROS_T6</f>
        <v>0</v>
      </c>
      <c r="H20" s="25">
        <f>APP_T7+OTROS_T7</f>
        <v>0</v>
      </c>
      <c r="I20" s="25">
        <f>APP_T8+OTROS_T8</f>
        <v>0</v>
      </c>
      <c r="J20" s="25">
        <f>APP_T9+OTROS_T9</f>
        <v>0</v>
      </c>
      <c r="K20" s="25">
        <f>APP_T10+OTROS_T10</f>
        <v>0</v>
      </c>
    </row>
    <row r="21" spans="1:11" x14ac:dyDescent="0.25">
      <c r="A21" s="31"/>
      <c r="B21" s="30"/>
      <c r="C21" s="30"/>
      <c r="D21" s="30"/>
      <c r="E21" s="30"/>
      <c r="F21" s="30"/>
      <c r="G21" s="30"/>
      <c r="H21" s="30"/>
      <c r="I21" s="30"/>
      <c r="J21" s="30"/>
      <c r="K21" s="30"/>
    </row>
  </sheetData>
  <mergeCells count="5">
    <mergeCell ref="A1:K1"/>
    <mergeCell ref="A2:K2"/>
    <mergeCell ref="A3:K3"/>
    <mergeCell ref="A4:K4"/>
    <mergeCell ref="A5:K5"/>
  </mergeCells>
  <dataValidations count="5">
    <dataValidation type="date" operator="greaterThanOrEqual" allowBlank="1" showInputMessage="1" showErrorMessage="1" sqref="B9:D12 B15:D18" xr:uid="{68D98E90-AAFB-4F59-920C-2EFAEEE186CF}">
      <formula1>36526</formula1>
    </dataValidation>
    <dataValidation type="decimal" allowBlank="1" showInputMessage="1" showErrorMessage="1" sqref="E8:K20" xr:uid="{443E8006-EBA1-461F-9631-FBDD081D836A}">
      <formula1>-1.79769313486231E+100</formula1>
      <formula2>1.79769313486231E+100</formula2>
    </dataValidation>
    <dataValidation allowBlank="1" showInputMessage="1" showErrorMessage="1" prompt="Saldo pendiente por pagar de la inversión al XX de XXXX de 20XN (m = g - l)" sqref="K6" xr:uid="{08531E63-4814-4E02-885F-A796612C3937}"/>
    <dataValidation allowBlank="1" showInputMessage="1" showErrorMessage="1" prompt="Monto pagado de la inversión actualizado al XX de XXXX de 20XN (k)" sqref="J6" xr:uid="{1D0CF4E4-3AA1-422B-A84B-C7114CD13B2E}"/>
    <dataValidation allowBlank="1" showInputMessage="1" showErrorMessage="1" prompt="Monto pagado de la inversión al XX de XXXX de 20XN (k)" sqref="I6" xr:uid="{915D05AF-AD71-4439-9630-699871E16A3D}"/>
  </dataValidations>
  <pageMargins left="1.1023622047244095" right="0.70866141732283461" top="0.74803149606299213" bottom="0.74803149606299213" header="0.31496062992125984" footer="0.31496062992125984"/>
  <pageSetup scale="3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DABB2-D3DF-46DE-8913-B073A36E8634}">
  <sheetPr>
    <pageSetUpPr fitToPage="1"/>
  </sheetPr>
  <dimension ref="A1:K75"/>
  <sheetViews>
    <sheetView workbookViewId="0">
      <selection sqref="A1:D1048576"/>
    </sheetView>
  </sheetViews>
  <sheetFormatPr baseColWidth="10" defaultColWidth="0" defaultRowHeight="0" zeroHeight="1" x14ac:dyDescent="0.25"/>
  <cols>
    <col min="1" max="1" width="101.42578125" customWidth="1"/>
    <col min="2" max="4" width="25.7109375" customWidth="1"/>
    <col min="12" max="16384" width="10.7109375" hidden="1"/>
  </cols>
  <sheetData>
    <row r="1" spans="1:11" s="49" customFormat="1" ht="37.5" customHeight="1" x14ac:dyDescent="0.25">
      <c r="A1" s="1" t="s">
        <v>187</v>
      </c>
      <c r="B1" s="1"/>
      <c r="C1" s="1"/>
      <c r="D1" s="1"/>
      <c r="E1" s="48"/>
      <c r="F1" s="48"/>
      <c r="G1" s="48"/>
      <c r="H1" s="48"/>
      <c r="I1" s="48"/>
      <c r="J1" s="48"/>
      <c r="K1" s="48"/>
    </row>
    <row r="2" spans="1:11" ht="15" x14ac:dyDescent="0.25">
      <c r="A2" s="3" t="str">
        <f>+ESFD!C2</f>
        <v>AUDITORIA SUPERIOR DEL ESTADO, GOBIERNO DEL ESTADO DE DURANGO</v>
      </c>
      <c r="B2" s="4"/>
      <c r="C2" s="4"/>
      <c r="D2" s="5"/>
    </row>
    <row r="3" spans="1:11" ht="15" x14ac:dyDescent="0.25">
      <c r="A3" s="6" t="s">
        <v>188</v>
      </c>
      <c r="B3" s="7"/>
      <c r="C3" s="7"/>
      <c r="D3" s="8"/>
    </row>
    <row r="4" spans="1:11" ht="15" x14ac:dyDescent="0.25">
      <c r="A4" s="6" t="str">
        <f>+ESFD!C4</f>
        <v>Al 31 de diciembre de 2024</v>
      </c>
      <c r="B4" s="7"/>
      <c r="C4" s="7"/>
      <c r="D4" s="8"/>
    </row>
    <row r="5" spans="1:11" ht="15" x14ac:dyDescent="0.25">
      <c r="A5" s="9" t="s">
        <v>2</v>
      </c>
      <c r="B5" s="10"/>
      <c r="C5" s="10"/>
      <c r="D5" s="11"/>
    </row>
    <row r="6" spans="1:11" ht="15" x14ac:dyDescent="0.25"/>
    <row r="7" spans="1:11" ht="39" customHeight="1" x14ac:dyDescent="0.25">
      <c r="A7" s="56" t="s">
        <v>4</v>
      </c>
      <c r="B7" s="36" t="s">
        <v>189</v>
      </c>
      <c r="C7" s="36" t="s">
        <v>190</v>
      </c>
      <c r="D7" s="36" t="s">
        <v>191</v>
      </c>
    </row>
    <row r="8" spans="1:11" ht="15" x14ac:dyDescent="0.25">
      <c r="A8" s="24" t="s">
        <v>192</v>
      </c>
      <c r="B8" s="57">
        <f>SUM(B9:B11)</f>
        <v>45073660</v>
      </c>
      <c r="C8" s="57">
        <f t="shared" ref="C8:D8" si="0">SUM(C9:C11)</f>
        <v>53044415</v>
      </c>
      <c r="D8" s="57">
        <f t="shared" si="0"/>
        <v>53044415</v>
      </c>
    </row>
    <row r="9" spans="1:11" ht="15" x14ac:dyDescent="0.25">
      <c r="A9" s="58" t="s">
        <v>193</v>
      </c>
      <c r="B9" s="59">
        <v>45073660</v>
      </c>
      <c r="C9" s="59">
        <v>53044415</v>
      </c>
      <c r="D9" s="59">
        <v>53044415</v>
      </c>
    </row>
    <row r="10" spans="1:11" ht="15" x14ac:dyDescent="0.25">
      <c r="A10" s="58" t="s">
        <v>194</v>
      </c>
      <c r="B10" s="59">
        <v>0</v>
      </c>
      <c r="C10" s="59">
        <v>0</v>
      </c>
      <c r="D10" s="59">
        <v>0</v>
      </c>
    </row>
    <row r="11" spans="1:11" ht="15" x14ac:dyDescent="0.25">
      <c r="A11" s="58" t="s">
        <v>195</v>
      </c>
      <c r="B11" s="59">
        <f>B44</f>
        <v>0</v>
      </c>
      <c r="C11" s="59">
        <f t="shared" ref="C11" si="1">C44</f>
        <v>0</v>
      </c>
      <c r="D11" s="59">
        <f>D44</f>
        <v>0</v>
      </c>
    </row>
    <row r="12" spans="1:11" ht="15" x14ac:dyDescent="0.25">
      <c r="A12" s="19"/>
      <c r="B12" s="29"/>
      <c r="C12" s="29"/>
      <c r="D12" s="29"/>
    </row>
    <row r="13" spans="1:11" ht="15" x14ac:dyDescent="0.25">
      <c r="A13" s="24" t="s">
        <v>196</v>
      </c>
      <c r="B13" s="57">
        <f>B14+B15</f>
        <v>0</v>
      </c>
      <c r="C13" s="57">
        <f t="shared" ref="C13:D13" si="2">C14+C15</f>
        <v>0</v>
      </c>
      <c r="D13" s="57">
        <f t="shared" si="2"/>
        <v>0</v>
      </c>
    </row>
    <row r="14" spans="1:11" ht="15" x14ac:dyDescent="0.25">
      <c r="A14" s="58" t="s">
        <v>197</v>
      </c>
      <c r="B14" s="59">
        <v>0</v>
      </c>
      <c r="C14" s="59">
        <v>0</v>
      </c>
      <c r="D14" s="59">
        <v>0</v>
      </c>
    </row>
    <row r="15" spans="1:11" ht="15" x14ac:dyDescent="0.25">
      <c r="A15" s="58" t="s">
        <v>198</v>
      </c>
      <c r="B15" s="59">
        <v>0</v>
      </c>
      <c r="C15" s="59">
        <v>0</v>
      </c>
      <c r="D15" s="59">
        <v>0</v>
      </c>
    </row>
    <row r="16" spans="1:11" ht="15" x14ac:dyDescent="0.25">
      <c r="A16" s="19"/>
      <c r="B16" s="29"/>
      <c r="C16" s="29"/>
      <c r="D16" s="29"/>
    </row>
    <row r="17" spans="1:4" ht="15" x14ac:dyDescent="0.25">
      <c r="A17" s="24" t="s">
        <v>199</v>
      </c>
      <c r="B17" s="60">
        <f>B18+B19</f>
        <v>0</v>
      </c>
      <c r="C17" s="57">
        <f t="shared" ref="C17" si="3">C18+C19</f>
        <v>0</v>
      </c>
      <c r="D17" s="57">
        <f>D18+D19</f>
        <v>0</v>
      </c>
    </row>
    <row r="18" spans="1:4" ht="15" x14ac:dyDescent="0.25">
      <c r="A18" s="58" t="s">
        <v>200</v>
      </c>
      <c r="B18" s="61">
        <v>0</v>
      </c>
      <c r="C18" s="59">
        <v>0</v>
      </c>
      <c r="D18" s="59">
        <v>0</v>
      </c>
    </row>
    <row r="19" spans="1:4" ht="15" x14ac:dyDescent="0.25">
      <c r="A19" s="58" t="s">
        <v>201</v>
      </c>
      <c r="B19" s="61">
        <v>0</v>
      </c>
      <c r="C19" s="59">
        <v>0</v>
      </c>
      <c r="D19" s="62">
        <v>0</v>
      </c>
    </row>
    <row r="20" spans="1:4" ht="15" x14ac:dyDescent="0.25">
      <c r="A20" s="19"/>
      <c r="B20" s="29"/>
      <c r="C20" s="29"/>
      <c r="D20" s="29"/>
    </row>
    <row r="21" spans="1:4" ht="15" x14ac:dyDescent="0.25">
      <c r="A21" s="24" t="s">
        <v>202</v>
      </c>
      <c r="B21" s="57">
        <f>B8-B13+B17</f>
        <v>45073660</v>
      </c>
      <c r="C21" s="57">
        <f t="shared" ref="C21:D21" si="4">C8-C13+C17</f>
        <v>53044415</v>
      </c>
      <c r="D21" s="57">
        <f t="shared" si="4"/>
        <v>53044415</v>
      </c>
    </row>
    <row r="22" spans="1:4" ht="15" x14ac:dyDescent="0.25">
      <c r="A22" s="24"/>
      <c r="B22" s="29"/>
      <c r="C22" s="29"/>
      <c r="D22" s="29"/>
    </row>
    <row r="23" spans="1:4" ht="15" x14ac:dyDescent="0.25">
      <c r="A23" s="24" t="s">
        <v>203</v>
      </c>
      <c r="B23" s="57">
        <f>B21-B11</f>
        <v>45073660</v>
      </c>
      <c r="C23" s="57">
        <f t="shared" ref="C23:D23" si="5">C21-C11</f>
        <v>53044415</v>
      </c>
      <c r="D23" s="57">
        <f t="shared" si="5"/>
        <v>53044415</v>
      </c>
    </row>
    <row r="24" spans="1:4" ht="15" x14ac:dyDescent="0.25">
      <c r="A24" s="24"/>
      <c r="B24" s="63"/>
      <c r="C24" s="63"/>
      <c r="D24" s="63"/>
    </row>
    <row r="25" spans="1:4" ht="15" x14ac:dyDescent="0.25">
      <c r="A25" s="64" t="s">
        <v>204</v>
      </c>
      <c r="B25" s="57">
        <f>B23-B17</f>
        <v>45073660</v>
      </c>
      <c r="C25" s="57">
        <f t="shared" ref="C25" si="6">C23-C17</f>
        <v>53044415</v>
      </c>
      <c r="D25" s="57">
        <f>D23-D17</f>
        <v>53044415</v>
      </c>
    </row>
    <row r="26" spans="1:4" ht="15" x14ac:dyDescent="0.25">
      <c r="A26" s="65"/>
      <c r="B26" s="30"/>
      <c r="C26" s="30"/>
      <c r="D26" s="30"/>
    </row>
    <row r="27" spans="1:4" ht="15" x14ac:dyDescent="0.25">
      <c r="A27" s="2"/>
    </row>
    <row r="28" spans="1:4" ht="30" customHeight="1" x14ac:dyDescent="0.25">
      <c r="A28" s="56" t="s">
        <v>205</v>
      </c>
      <c r="B28" s="36" t="s">
        <v>206</v>
      </c>
      <c r="C28" s="36" t="s">
        <v>190</v>
      </c>
      <c r="D28" s="36" t="s">
        <v>207</v>
      </c>
    </row>
    <row r="29" spans="1:4" ht="15" x14ac:dyDescent="0.25">
      <c r="A29" s="24" t="s">
        <v>208</v>
      </c>
      <c r="B29" s="25">
        <f>B30+B31</f>
        <v>0</v>
      </c>
      <c r="C29" s="25">
        <f t="shared" ref="C29:D29" si="7">C30+C31</f>
        <v>0</v>
      </c>
      <c r="D29" s="25">
        <f t="shared" si="7"/>
        <v>0</v>
      </c>
    </row>
    <row r="30" spans="1:4" ht="15" x14ac:dyDescent="0.25">
      <c r="A30" s="58" t="s">
        <v>209</v>
      </c>
      <c r="B30" s="20">
        <v>0</v>
      </c>
      <c r="C30" s="20">
        <v>0</v>
      </c>
      <c r="D30" s="20">
        <v>0</v>
      </c>
    </row>
    <row r="31" spans="1:4" ht="15" x14ac:dyDescent="0.25">
      <c r="A31" s="58" t="s">
        <v>210</v>
      </c>
      <c r="B31" s="20">
        <v>0</v>
      </c>
      <c r="C31" s="20">
        <v>0</v>
      </c>
      <c r="D31" s="20">
        <v>0</v>
      </c>
    </row>
    <row r="32" spans="1:4" ht="15" x14ac:dyDescent="0.25">
      <c r="A32" s="17"/>
      <c r="B32" s="17"/>
      <c r="C32" s="17"/>
      <c r="D32" s="17"/>
    </row>
    <row r="33" spans="1:4" ht="15" x14ac:dyDescent="0.25">
      <c r="A33" s="24" t="s">
        <v>211</v>
      </c>
      <c r="B33" s="25">
        <f>B25+B29</f>
        <v>45073660</v>
      </c>
      <c r="C33" s="25">
        <f t="shared" ref="C33:D33" si="8">C25+C29</f>
        <v>53044415</v>
      </c>
      <c r="D33" s="25">
        <f t="shared" si="8"/>
        <v>53044415</v>
      </c>
    </row>
    <row r="34" spans="1:4" ht="15" x14ac:dyDescent="0.25">
      <c r="A34" s="31"/>
      <c r="B34" s="31"/>
      <c r="C34" s="31"/>
      <c r="D34" s="31"/>
    </row>
    <row r="35" spans="1:4" ht="15" x14ac:dyDescent="0.25">
      <c r="A35" s="2"/>
    </row>
    <row r="36" spans="1:4" ht="30" x14ac:dyDescent="0.25">
      <c r="A36" s="56" t="s">
        <v>205</v>
      </c>
      <c r="B36" s="36" t="s">
        <v>212</v>
      </c>
      <c r="C36" s="36" t="s">
        <v>190</v>
      </c>
      <c r="D36" s="36" t="s">
        <v>191</v>
      </c>
    </row>
    <row r="37" spans="1:4" ht="15" x14ac:dyDescent="0.25">
      <c r="A37" s="24" t="s">
        <v>213</v>
      </c>
      <c r="B37" s="25">
        <f>B38+B39</f>
        <v>0</v>
      </c>
      <c r="C37" s="25">
        <f t="shared" ref="C37:D37" si="9">C38+C39</f>
        <v>0</v>
      </c>
      <c r="D37" s="25">
        <f t="shared" si="9"/>
        <v>0</v>
      </c>
    </row>
    <row r="38" spans="1:4" ht="15" x14ac:dyDescent="0.25">
      <c r="A38" s="58" t="s">
        <v>214</v>
      </c>
      <c r="B38" s="20">
        <v>0</v>
      </c>
      <c r="C38" s="20">
        <v>0</v>
      </c>
      <c r="D38" s="20">
        <v>0</v>
      </c>
    </row>
    <row r="39" spans="1:4" ht="15" x14ac:dyDescent="0.25">
      <c r="A39" s="58" t="s">
        <v>215</v>
      </c>
      <c r="B39" s="20">
        <v>0</v>
      </c>
      <c r="C39" s="20">
        <v>0</v>
      </c>
      <c r="D39" s="20">
        <v>0</v>
      </c>
    </row>
    <row r="40" spans="1:4" ht="15" x14ac:dyDescent="0.25">
      <c r="A40" s="24" t="s">
        <v>216</v>
      </c>
      <c r="B40" s="25">
        <f>B41+B42</f>
        <v>0</v>
      </c>
      <c r="C40" s="25">
        <f t="shared" ref="C40:D40" si="10">C41+C42</f>
        <v>0</v>
      </c>
      <c r="D40" s="25">
        <f t="shared" si="10"/>
        <v>0</v>
      </c>
    </row>
    <row r="41" spans="1:4" ht="15" x14ac:dyDescent="0.25">
      <c r="A41" s="58" t="s">
        <v>217</v>
      </c>
      <c r="B41" s="20">
        <v>0</v>
      </c>
      <c r="C41" s="20">
        <v>0</v>
      </c>
      <c r="D41" s="20">
        <v>0</v>
      </c>
    </row>
    <row r="42" spans="1:4" ht="15" x14ac:dyDescent="0.25">
      <c r="A42" s="58" t="s">
        <v>218</v>
      </c>
      <c r="B42" s="20">
        <v>0</v>
      </c>
      <c r="C42" s="20">
        <v>0</v>
      </c>
      <c r="D42" s="20">
        <v>0</v>
      </c>
    </row>
    <row r="43" spans="1:4" ht="15" x14ac:dyDescent="0.25">
      <c r="A43" s="17"/>
      <c r="B43" s="17"/>
      <c r="C43" s="17"/>
      <c r="D43" s="17"/>
    </row>
    <row r="44" spans="1:4" ht="15" x14ac:dyDescent="0.25">
      <c r="A44" s="24" t="s">
        <v>219</v>
      </c>
      <c r="B44" s="25">
        <f>B37-B40</f>
        <v>0</v>
      </c>
      <c r="C44" s="25">
        <f t="shared" ref="C44:D44" si="11">C37-C40</f>
        <v>0</v>
      </c>
      <c r="D44" s="25">
        <f t="shared" si="11"/>
        <v>0</v>
      </c>
    </row>
    <row r="45" spans="1:4" ht="15" x14ac:dyDescent="0.25">
      <c r="A45" s="66"/>
      <c r="B45" s="31"/>
      <c r="C45" s="31"/>
      <c r="D45" s="31"/>
    </row>
    <row r="46" spans="1:4" ht="15" x14ac:dyDescent="0.25"/>
    <row r="47" spans="1:4" ht="30" x14ac:dyDescent="0.25">
      <c r="A47" s="56" t="s">
        <v>205</v>
      </c>
      <c r="B47" s="36" t="s">
        <v>212</v>
      </c>
      <c r="C47" s="36" t="s">
        <v>190</v>
      </c>
      <c r="D47" s="36" t="s">
        <v>191</v>
      </c>
    </row>
    <row r="48" spans="1:4" ht="15" x14ac:dyDescent="0.25">
      <c r="A48" s="67" t="s">
        <v>220</v>
      </c>
      <c r="B48" s="68">
        <f>B9</f>
        <v>45073660</v>
      </c>
      <c r="C48" s="68">
        <f>C9</f>
        <v>53044415</v>
      </c>
      <c r="D48" s="68">
        <f t="shared" ref="D48" si="12">D9</f>
        <v>53044415</v>
      </c>
    </row>
    <row r="49" spans="1:4" ht="15" x14ac:dyDescent="0.25">
      <c r="A49" s="69" t="s">
        <v>221</v>
      </c>
      <c r="B49" s="25">
        <f>B50-B51</f>
        <v>0</v>
      </c>
      <c r="C49" s="25">
        <f t="shared" ref="C49:D49" si="13">C50-C51</f>
        <v>0</v>
      </c>
      <c r="D49" s="25">
        <f t="shared" si="13"/>
        <v>0</v>
      </c>
    </row>
    <row r="50" spans="1:4" ht="15" x14ac:dyDescent="0.25">
      <c r="A50" s="70" t="s">
        <v>214</v>
      </c>
      <c r="B50" s="20">
        <v>0</v>
      </c>
      <c r="C50" s="20">
        <v>0</v>
      </c>
      <c r="D50" s="20">
        <v>0</v>
      </c>
    </row>
    <row r="51" spans="1:4" ht="15" x14ac:dyDescent="0.25">
      <c r="A51" s="70" t="s">
        <v>217</v>
      </c>
      <c r="B51" s="20">
        <v>0</v>
      </c>
      <c r="C51" s="20">
        <v>0</v>
      </c>
      <c r="D51" s="20">
        <v>0</v>
      </c>
    </row>
    <row r="52" spans="1:4" ht="15" x14ac:dyDescent="0.25">
      <c r="A52" s="17"/>
      <c r="B52" s="17"/>
      <c r="C52" s="17"/>
      <c r="D52" s="17"/>
    </row>
    <row r="53" spans="1:4" ht="15" x14ac:dyDescent="0.25">
      <c r="A53" s="58" t="s">
        <v>197</v>
      </c>
      <c r="B53" s="20">
        <f>B14</f>
        <v>0</v>
      </c>
      <c r="C53" s="20">
        <f t="shared" ref="C53:D53" si="14">C14</f>
        <v>0</v>
      </c>
      <c r="D53" s="20">
        <f t="shared" si="14"/>
        <v>0</v>
      </c>
    </row>
    <row r="54" spans="1:4" ht="15" x14ac:dyDescent="0.25">
      <c r="A54" s="17"/>
      <c r="B54" s="17"/>
      <c r="C54" s="17"/>
      <c r="D54" s="17"/>
    </row>
    <row r="55" spans="1:4" ht="15" x14ac:dyDescent="0.25">
      <c r="A55" s="58" t="s">
        <v>200</v>
      </c>
      <c r="B55" s="71">
        <f>B18</f>
        <v>0</v>
      </c>
      <c r="C55" s="20">
        <f t="shared" ref="C55:D55" si="15">C18</f>
        <v>0</v>
      </c>
      <c r="D55" s="20">
        <f t="shared" si="15"/>
        <v>0</v>
      </c>
    </row>
    <row r="56" spans="1:4" ht="15" x14ac:dyDescent="0.25">
      <c r="A56" s="17"/>
      <c r="B56" s="17"/>
      <c r="C56" s="17"/>
      <c r="D56" s="17"/>
    </row>
    <row r="57" spans="1:4" ht="32.25" customHeight="1" x14ac:dyDescent="0.25">
      <c r="A57" s="64" t="s">
        <v>222</v>
      </c>
      <c r="B57" s="25">
        <f>B48+B49-B53+B55</f>
        <v>45073660</v>
      </c>
      <c r="C57" s="25">
        <f>C48+C49-C53+C55</f>
        <v>53044415</v>
      </c>
      <c r="D57" s="25">
        <f t="shared" ref="D57" si="16">D48+D49-D53+D55</f>
        <v>53044415</v>
      </c>
    </row>
    <row r="58" spans="1:4" ht="15" x14ac:dyDescent="0.25">
      <c r="A58" s="72"/>
      <c r="B58" s="72"/>
      <c r="C58" s="72"/>
      <c r="D58" s="72"/>
    </row>
    <row r="59" spans="1:4" ht="30" customHeight="1" x14ac:dyDescent="0.25">
      <c r="A59" s="64" t="s">
        <v>223</v>
      </c>
      <c r="B59" s="25">
        <f>B57-B49</f>
        <v>45073660</v>
      </c>
      <c r="C59" s="25">
        <f t="shared" ref="C59:D59" si="17">C57-C49</f>
        <v>53044415</v>
      </c>
      <c r="D59" s="25">
        <f t="shared" si="17"/>
        <v>53044415</v>
      </c>
    </row>
    <row r="60" spans="1:4" ht="15" x14ac:dyDescent="0.25">
      <c r="A60" s="31"/>
      <c r="B60" s="31"/>
      <c r="C60" s="31"/>
      <c r="D60" s="31"/>
    </row>
    <row r="61" spans="1:4" ht="15" x14ac:dyDescent="0.25"/>
    <row r="62" spans="1:4" ht="30" x14ac:dyDescent="0.25">
      <c r="A62" s="56" t="s">
        <v>205</v>
      </c>
      <c r="B62" s="36" t="s">
        <v>212</v>
      </c>
      <c r="C62" s="36" t="s">
        <v>190</v>
      </c>
      <c r="D62" s="36" t="s">
        <v>191</v>
      </c>
    </row>
    <row r="63" spans="1:4" ht="15" x14ac:dyDescent="0.25">
      <c r="A63" s="67" t="s">
        <v>194</v>
      </c>
      <c r="B63" s="73">
        <f>B10</f>
        <v>0</v>
      </c>
      <c r="C63" s="73">
        <f t="shared" ref="C63:D63" si="18">C10</f>
        <v>0</v>
      </c>
      <c r="D63" s="73">
        <f t="shared" si="18"/>
        <v>0</v>
      </c>
    </row>
    <row r="64" spans="1:4" ht="30" x14ac:dyDescent="0.25">
      <c r="A64" s="69" t="s">
        <v>224</v>
      </c>
      <c r="B64" s="57">
        <f>B65-B66</f>
        <v>0</v>
      </c>
      <c r="C64" s="57">
        <f t="shared" ref="C64:D64" si="19">C65-C66</f>
        <v>0</v>
      </c>
      <c r="D64" s="57">
        <f t="shared" si="19"/>
        <v>0</v>
      </c>
    </row>
    <row r="65" spans="1:4" ht="15" x14ac:dyDescent="0.25">
      <c r="A65" s="70" t="s">
        <v>215</v>
      </c>
      <c r="B65" s="59">
        <v>0</v>
      </c>
      <c r="C65" s="59">
        <v>0</v>
      </c>
      <c r="D65" s="59">
        <v>0</v>
      </c>
    </row>
    <row r="66" spans="1:4" ht="15" x14ac:dyDescent="0.25">
      <c r="A66" s="70" t="s">
        <v>218</v>
      </c>
      <c r="B66" s="59">
        <v>0</v>
      </c>
      <c r="C66" s="59">
        <v>0</v>
      </c>
      <c r="D66" s="59">
        <v>0</v>
      </c>
    </row>
    <row r="67" spans="1:4" ht="15" x14ac:dyDescent="0.25">
      <c r="A67" s="17"/>
      <c r="B67" s="29"/>
      <c r="C67" s="29"/>
      <c r="D67" s="29"/>
    </row>
    <row r="68" spans="1:4" ht="15" x14ac:dyDescent="0.25">
      <c r="A68" s="58" t="s">
        <v>225</v>
      </c>
      <c r="B68" s="59">
        <f>B15</f>
        <v>0</v>
      </c>
      <c r="C68" s="59">
        <f t="shared" ref="C68:D68" si="20">C15</f>
        <v>0</v>
      </c>
      <c r="D68" s="59">
        <f t="shared" si="20"/>
        <v>0</v>
      </c>
    </row>
    <row r="69" spans="1:4" ht="15" x14ac:dyDescent="0.25">
      <c r="A69" s="17"/>
      <c r="B69" s="29"/>
      <c r="C69" s="29"/>
      <c r="D69" s="29"/>
    </row>
    <row r="70" spans="1:4" ht="15" x14ac:dyDescent="0.25">
      <c r="A70" s="58" t="s">
        <v>201</v>
      </c>
      <c r="B70" s="61">
        <f>B19</f>
        <v>0</v>
      </c>
      <c r="C70" s="59">
        <f t="shared" ref="C70:D70" si="21">C19</f>
        <v>0</v>
      </c>
      <c r="D70" s="59">
        <f t="shared" si="21"/>
        <v>0</v>
      </c>
    </row>
    <row r="71" spans="1:4" ht="15" x14ac:dyDescent="0.25">
      <c r="A71" s="17"/>
      <c r="B71" s="29"/>
      <c r="C71" s="29"/>
      <c r="D71" s="29"/>
    </row>
    <row r="72" spans="1:4" ht="30" customHeight="1" x14ac:dyDescent="0.25">
      <c r="A72" s="64" t="s">
        <v>226</v>
      </c>
      <c r="B72" s="57">
        <f>B63+B64-B68+B70</f>
        <v>0</v>
      </c>
      <c r="C72" s="57">
        <f t="shared" ref="C72:D72" si="22">C63+C64-C68+C70</f>
        <v>0</v>
      </c>
      <c r="D72" s="57">
        <f t="shared" si="22"/>
        <v>0</v>
      </c>
    </row>
    <row r="73" spans="1:4" ht="15" x14ac:dyDescent="0.25">
      <c r="A73" s="17"/>
      <c r="B73" s="29"/>
      <c r="C73" s="29"/>
      <c r="D73" s="29"/>
    </row>
    <row r="74" spans="1:4" ht="30" customHeight="1" x14ac:dyDescent="0.25">
      <c r="A74" s="64" t="s">
        <v>227</v>
      </c>
      <c r="B74" s="57">
        <f>B72-B64</f>
        <v>0</v>
      </c>
      <c r="C74" s="57">
        <f>C72-C64</f>
        <v>0</v>
      </c>
      <c r="D74" s="57">
        <f t="shared" ref="D74" si="23">D72-D64</f>
        <v>0</v>
      </c>
    </row>
    <row r="75" spans="1:4" ht="15" x14ac:dyDescent="0.25">
      <c r="A75" s="31"/>
      <c r="B75" s="30"/>
      <c r="C75" s="30"/>
      <c r="D75" s="30"/>
    </row>
  </sheetData>
  <mergeCells count="5">
    <mergeCell ref="A1:D1"/>
    <mergeCell ref="A2:D2"/>
    <mergeCell ref="A3:D3"/>
    <mergeCell ref="A4:D4"/>
    <mergeCell ref="A5:D5"/>
  </mergeCells>
  <dataValidations count="1">
    <dataValidation type="decimal" allowBlank="1" showInputMessage="1" showErrorMessage="1" sqref="B8:D25 B29:D33 B37:D44 B48:D59 B63:D74" xr:uid="{D4128F05-2F0C-4BC3-A59A-1742282E15FC}">
      <formula1>-1.79769313486231E+100</formula1>
      <formula2>1.79769313486231E+100</formula2>
    </dataValidation>
  </dataValidations>
  <pageMargins left="1.1023622047244095" right="0.70866141732283461" top="0.74803149606299213" bottom="0.74803149606299213" header="0.31496062992125984" footer="0.31496062992125984"/>
  <pageSetup paperSize="9" scale="4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65B0F-6B41-4D1C-AF3E-86EBAA27652F}">
  <sheetPr>
    <pageSetUpPr fitToPage="1"/>
  </sheetPr>
  <dimension ref="A1:H76"/>
  <sheetViews>
    <sheetView workbookViewId="0">
      <selection sqref="A1:G76"/>
    </sheetView>
  </sheetViews>
  <sheetFormatPr baseColWidth="10" defaultColWidth="0" defaultRowHeight="0" zeroHeight="1" x14ac:dyDescent="0.25"/>
  <cols>
    <col min="1" max="1" width="92.85546875" customWidth="1"/>
    <col min="2" max="7" width="20.7109375" customWidth="1"/>
    <col min="9" max="16384" width="10.7109375" hidden="1"/>
  </cols>
  <sheetData>
    <row r="1" spans="1:8" s="49" customFormat="1" ht="37.5" customHeight="1" x14ac:dyDescent="0.25">
      <c r="A1" s="74" t="s">
        <v>228</v>
      </c>
      <c r="B1" s="74"/>
      <c r="C1" s="74"/>
      <c r="D1" s="74"/>
      <c r="E1" s="74"/>
      <c r="F1" s="74"/>
      <c r="G1" s="74"/>
    </row>
    <row r="2" spans="1:8" ht="15" x14ac:dyDescent="0.25">
      <c r="A2" s="3" t="str">
        <f>+ESFD!C2</f>
        <v>AUDITORIA SUPERIOR DEL ESTADO, GOBIERNO DEL ESTADO DE DURANGO</v>
      </c>
      <c r="B2" s="4"/>
      <c r="C2" s="4"/>
      <c r="D2" s="4"/>
      <c r="E2" s="4"/>
      <c r="F2" s="4"/>
      <c r="G2" s="5"/>
    </row>
    <row r="3" spans="1:8" ht="15" x14ac:dyDescent="0.25">
      <c r="A3" s="6" t="s">
        <v>445</v>
      </c>
      <c r="B3" s="7"/>
      <c r="C3" s="7"/>
      <c r="D3" s="7"/>
      <c r="E3" s="7"/>
      <c r="F3" s="7"/>
      <c r="G3" s="8"/>
    </row>
    <row r="4" spans="1:8" ht="15" x14ac:dyDescent="0.25">
      <c r="A4" s="6" t="str">
        <f>+ESFD!C4</f>
        <v>Al 31 de diciembre de 2024</v>
      </c>
      <c r="B4" s="7"/>
      <c r="C4" s="7"/>
      <c r="D4" s="7"/>
      <c r="E4" s="7"/>
      <c r="F4" s="7"/>
      <c r="G4" s="8"/>
    </row>
    <row r="5" spans="1:8" ht="15" x14ac:dyDescent="0.25">
      <c r="A5" s="9" t="s">
        <v>2</v>
      </c>
      <c r="B5" s="10"/>
      <c r="C5" s="10"/>
      <c r="D5" s="10"/>
      <c r="E5" s="10"/>
      <c r="F5" s="10"/>
      <c r="G5" s="11"/>
    </row>
    <row r="6" spans="1:8" ht="15" x14ac:dyDescent="0.25">
      <c r="A6" s="75" t="s">
        <v>229</v>
      </c>
      <c r="B6" s="76" t="s">
        <v>230</v>
      </c>
      <c r="C6" s="76"/>
      <c r="D6" s="76"/>
      <c r="E6" s="76"/>
      <c r="F6" s="76"/>
      <c r="G6" s="76" t="s">
        <v>231</v>
      </c>
    </row>
    <row r="7" spans="1:8" ht="30" x14ac:dyDescent="0.25">
      <c r="A7" s="77"/>
      <c r="B7" s="78" t="s">
        <v>232</v>
      </c>
      <c r="C7" s="36" t="s">
        <v>233</v>
      </c>
      <c r="D7" s="78" t="s">
        <v>234</v>
      </c>
      <c r="E7" s="78" t="s">
        <v>190</v>
      </c>
      <c r="F7" s="78" t="s">
        <v>235</v>
      </c>
      <c r="G7" s="76"/>
    </row>
    <row r="8" spans="1:8" ht="15" x14ac:dyDescent="0.25">
      <c r="A8" s="79" t="s">
        <v>236</v>
      </c>
      <c r="B8" s="29"/>
      <c r="C8" s="29"/>
      <c r="D8" s="29"/>
      <c r="E8" s="29"/>
      <c r="F8" s="29"/>
      <c r="G8" s="29"/>
    </row>
    <row r="9" spans="1:8" ht="15" x14ac:dyDescent="0.25">
      <c r="A9" s="58" t="s">
        <v>237</v>
      </c>
      <c r="B9" s="20">
        <v>0</v>
      </c>
      <c r="C9" s="20">
        <v>0</v>
      </c>
      <c r="D9" s="20">
        <v>0</v>
      </c>
      <c r="E9" s="20">
        <v>0</v>
      </c>
      <c r="F9" s="20">
        <v>0</v>
      </c>
      <c r="G9" s="20">
        <f>F9-B9</f>
        <v>0</v>
      </c>
      <c r="H9" s="80"/>
    </row>
    <row r="10" spans="1:8" ht="15" x14ac:dyDescent="0.25">
      <c r="A10" s="58" t="s">
        <v>238</v>
      </c>
      <c r="B10" s="20">
        <v>0</v>
      </c>
      <c r="C10" s="20">
        <v>0</v>
      </c>
      <c r="D10" s="20">
        <v>0</v>
      </c>
      <c r="E10" s="20">
        <v>0</v>
      </c>
      <c r="F10" s="20">
        <v>0</v>
      </c>
      <c r="G10" s="20">
        <f t="shared" ref="G10:G15" si="0">F10-B10</f>
        <v>0</v>
      </c>
    </row>
    <row r="11" spans="1:8" ht="15" x14ac:dyDescent="0.25">
      <c r="A11" s="58" t="s">
        <v>239</v>
      </c>
      <c r="B11" s="20">
        <v>0</v>
      </c>
      <c r="C11" s="20">
        <v>0</v>
      </c>
      <c r="D11" s="20">
        <v>0</v>
      </c>
      <c r="E11" s="20">
        <v>0</v>
      </c>
      <c r="F11" s="20">
        <v>0</v>
      </c>
      <c r="G11" s="20">
        <f t="shared" si="0"/>
        <v>0</v>
      </c>
    </row>
    <row r="12" spans="1:8" ht="15" x14ac:dyDescent="0.25">
      <c r="A12" s="58" t="s">
        <v>240</v>
      </c>
      <c r="B12" s="20">
        <v>0</v>
      </c>
      <c r="C12" s="20">
        <v>0</v>
      </c>
      <c r="D12" s="20">
        <v>0</v>
      </c>
      <c r="E12" s="20">
        <v>0</v>
      </c>
      <c r="F12" s="20">
        <v>0</v>
      </c>
      <c r="G12" s="20">
        <f t="shared" si="0"/>
        <v>0</v>
      </c>
    </row>
    <row r="13" spans="1:8" ht="15" x14ac:dyDescent="0.25">
      <c r="A13" s="58" t="s">
        <v>241</v>
      </c>
      <c r="B13" s="20">
        <v>0</v>
      </c>
      <c r="C13" s="20">
        <v>0</v>
      </c>
      <c r="D13" s="20">
        <v>0</v>
      </c>
      <c r="E13" s="20">
        <v>0</v>
      </c>
      <c r="F13" s="20">
        <v>0</v>
      </c>
      <c r="G13" s="20">
        <f t="shared" si="0"/>
        <v>0</v>
      </c>
    </row>
    <row r="14" spans="1:8" ht="15" x14ac:dyDescent="0.25">
      <c r="A14" s="58" t="s">
        <v>242</v>
      </c>
      <c r="B14" s="20">
        <v>0</v>
      </c>
      <c r="C14" s="20">
        <v>0</v>
      </c>
      <c r="D14" s="20">
        <v>0</v>
      </c>
      <c r="E14" s="20">
        <v>0</v>
      </c>
      <c r="F14" s="20">
        <v>0</v>
      </c>
      <c r="G14" s="20">
        <f t="shared" si="0"/>
        <v>0</v>
      </c>
    </row>
    <row r="15" spans="1:8" ht="15" x14ac:dyDescent="0.25">
      <c r="A15" s="58" t="s">
        <v>243</v>
      </c>
      <c r="B15" s="20">
        <v>0</v>
      </c>
      <c r="C15" s="20">
        <v>903455</v>
      </c>
      <c r="D15" s="20">
        <v>903455</v>
      </c>
      <c r="E15" s="20">
        <v>903455</v>
      </c>
      <c r="F15" s="20">
        <v>903455</v>
      </c>
      <c r="G15" s="20">
        <f t="shared" si="0"/>
        <v>903455</v>
      </c>
    </row>
    <row r="16" spans="1:8" ht="15" x14ac:dyDescent="0.25">
      <c r="A16" s="81" t="s">
        <v>244</v>
      </c>
      <c r="B16" s="20">
        <f>SUM(B17:B27)</f>
        <v>0</v>
      </c>
      <c r="C16" s="20">
        <f t="shared" ref="C16:F16" si="1">SUM(C17:C27)</f>
        <v>0</v>
      </c>
      <c r="D16" s="20">
        <f t="shared" si="1"/>
        <v>0</v>
      </c>
      <c r="E16" s="20">
        <f t="shared" si="1"/>
        <v>0</v>
      </c>
      <c r="F16" s="20">
        <f t="shared" si="1"/>
        <v>0</v>
      </c>
      <c r="G16" s="20">
        <f>SUM(G17:G27)</f>
        <v>0</v>
      </c>
    </row>
    <row r="17" spans="1:7" ht="15" x14ac:dyDescent="0.25">
      <c r="A17" s="82" t="s">
        <v>245</v>
      </c>
      <c r="B17" s="20">
        <v>0</v>
      </c>
      <c r="C17" s="20">
        <v>0</v>
      </c>
      <c r="D17" s="20">
        <v>0</v>
      </c>
      <c r="E17" s="20">
        <v>0</v>
      </c>
      <c r="F17" s="20">
        <v>0</v>
      </c>
      <c r="G17" s="20">
        <f>F17-B17</f>
        <v>0</v>
      </c>
    </row>
    <row r="18" spans="1:7" ht="15" x14ac:dyDescent="0.25">
      <c r="A18" s="82" t="s">
        <v>246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f t="shared" ref="G18:G27" si="2">F18-B18</f>
        <v>0</v>
      </c>
    </row>
    <row r="19" spans="1:7" ht="15" x14ac:dyDescent="0.25">
      <c r="A19" s="82" t="s">
        <v>247</v>
      </c>
      <c r="B19" s="20">
        <v>0</v>
      </c>
      <c r="C19" s="20">
        <v>0</v>
      </c>
      <c r="D19" s="20">
        <v>0</v>
      </c>
      <c r="E19" s="20">
        <v>0</v>
      </c>
      <c r="F19" s="20">
        <v>0</v>
      </c>
      <c r="G19" s="20">
        <f t="shared" si="2"/>
        <v>0</v>
      </c>
    </row>
    <row r="20" spans="1:7" ht="15" x14ac:dyDescent="0.25">
      <c r="A20" s="82" t="s">
        <v>248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f t="shared" si="2"/>
        <v>0</v>
      </c>
    </row>
    <row r="21" spans="1:7" ht="15" x14ac:dyDescent="0.25">
      <c r="A21" s="82" t="s">
        <v>249</v>
      </c>
      <c r="B21" s="20">
        <v>0</v>
      </c>
      <c r="C21" s="20">
        <v>0</v>
      </c>
      <c r="D21" s="20">
        <v>0</v>
      </c>
      <c r="E21" s="20">
        <v>0</v>
      </c>
      <c r="F21" s="20">
        <v>0</v>
      </c>
      <c r="G21" s="20">
        <f t="shared" si="2"/>
        <v>0</v>
      </c>
    </row>
    <row r="22" spans="1:7" ht="15" x14ac:dyDescent="0.25">
      <c r="A22" s="82" t="s">
        <v>250</v>
      </c>
      <c r="B22" s="20">
        <v>0</v>
      </c>
      <c r="C22" s="20">
        <v>0</v>
      </c>
      <c r="D22" s="20">
        <v>0</v>
      </c>
      <c r="E22" s="20">
        <v>0</v>
      </c>
      <c r="F22" s="20">
        <v>0</v>
      </c>
      <c r="G22" s="20">
        <f t="shared" si="2"/>
        <v>0</v>
      </c>
    </row>
    <row r="23" spans="1:7" ht="15" x14ac:dyDescent="0.25">
      <c r="A23" s="82" t="s">
        <v>251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f t="shared" si="2"/>
        <v>0</v>
      </c>
    </row>
    <row r="24" spans="1:7" ht="15" x14ac:dyDescent="0.25">
      <c r="A24" s="82" t="s">
        <v>252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f t="shared" si="2"/>
        <v>0</v>
      </c>
    </row>
    <row r="25" spans="1:7" ht="15" x14ac:dyDescent="0.25">
      <c r="A25" s="82" t="s">
        <v>253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f t="shared" si="2"/>
        <v>0</v>
      </c>
    </row>
    <row r="26" spans="1:7" ht="15" x14ac:dyDescent="0.25">
      <c r="A26" s="82" t="s">
        <v>254</v>
      </c>
      <c r="B26" s="20">
        <v>0</v>
      </c>
      <c r="C26" s="20">
        <v>0</v>
      </c>
      <c r="D26" s="20">
        <v>0</v>
      </c>
      <c r="E26" s="20">
        <v>0</v>
      </c>
      <c r="F26" s="20">
        <v>0</v>
      </c>
      <c r="G26" s="20">
        <f t="shared" si="2"/>
        <v>0</v>
      </c>
    </row>
    <row r="27" spans="1:7" ht="15" x14ac:dyDescent="0.25">
      <c r="A27" s="82" t="s">
        <v>255</v>
      </c>
      <c r="B27" s="20">
        <v>0</v>
      </c>
      <c r="C27" s="20">
        <v>0</v>
      </c>
      <c r="D27" s="20">
        <v>0</v>
      </c>
      <c r="E27" s="20">
        <v>0</v>
      </c>
      <c r="F27" s="20">
        <v>0</v>
      </c>
      <c r="G27" s="20">
        <f t="shared" si="2"/>
        <v>0</v>
      </c>
    </row>
    <row r="28" spans="1:7" ht="15" x14ac:dyDescent="0.25">
      <c r="A28" s="58" t="s">
        <v>256</v>
      </c>
      <c r="B28" s="20">
        <f>SUM(B29:B33)</f>
        <v>0</v>
      </c>
      <c r="C28" s="20">
        <f t="shared" ref="C28:G28" si="3">SUM(C29:C33)</f>
        <v>0</v>
      </c>
      <c r="D28" s="20">
        <f t="shared" si="3"/>
        <v>0</v>
      </c>
      <c r="E28" s="20">
        <f t="shared" si="3"/>
        <v>0</v>
      </c>
      <c r="F28" s="20">
        <f t="shared" si="3"/>
        <v>0</v>
      </c>
      <c r="G28" s="20">
        <f t="shared" si="3"/>
        <v>0</v>
      </c>
    </row>
    <row r="29" spans="1:7" ht="15" x14ac:dyDescent="0.25">
      <c r="A29" s="82" t="s">
        <v>257</v>
      </c>
      <c r="B29" s="20">
        <v>0</v>
      </c>
      <c r="C29" s="20">
        <v>0</v>
      </c>
      <c r="D29" s="20">
        <v>0</v>
      </c>
      <c r="E29" s="20">
        <v>0</v>
      </c>
      <c r="F29" s="20">
        <v>0</v>
      </c>
      <c r="G29" s="20">
        <f>F29-B29</f>
        <v>0</v>
      </c>
    </row>
    <row r="30" spans="1:7" ht="15" x14ac:dyDescent="0.25">
      <c r="A30" s="82" t="s">
        <v>258</v>
      </c>
      <c r="B30" s="20">
        <v>0</v>
      </c>
      <c r="C30" s="20">
        <v>0</v>
      </c>
      <c r="D30" s="20">
        <v>0</v>
      </c>
      <c r="E30" s="20">
        <v>0</v>
      </c>
      <c r="F30" s="20">
        <v>0</v>
      </c>
      <c r="G30" s="20">
        <f>F30-B30</f>
        <v>0</v>
      </c>
    </row>
    <row r="31" spans="1:7" ht="15" x14ac:dyDescent="0.25">
      <c r="A31" s="82" t="s">
        <v>259</v>
      </c>
      <c r="B31" s="20">
        <v>0</v>
      </c>
      <c r="C31" s="20">
        <v>0</v>
      </c>
      <c r="D31" s="20">
        <v>0</v>
      </c>
      <c r="E31" s="20">
        <v>0</v>
      </c>
      <c r="F31" s="20">
        <v>0</v>
      </c>
      <c r="G31" s="20">
        <f t="shared" ref="G31:G34" si="4">F31-B31</f>
        <v>0</v>
      </c>
    </row>
    <row r="32" spans="1:7" ht="15" x14ac:dyDescent="0.25">
      <c r="A32" s="82" t="s">
        <v>260</v>
      </c>
      <c r="B32" s="20">
        <v>0</v>
      </c>
      <c r="C32" s="20">
        <v>0</v>
      </c>
      <c r="D32" s="20">
        <v>0</v>
      </c>
      <c r="E32" s="20">
        <v>0</v>
      </c>
      <c r="F32" s="20">
        <v>0</v>
      </c>
      <c r="G32" s="20">
        <f t="shared" si="4"/>
        <v>0</v>
      </c>
    </row>
    <row r="33" spans="1:8" ht="15" x14ac:dyDescent="0.25">
      <c r="A33" s="82" t="s">
        <v>261</v>
      </c>
      <c r="B33" s="20">
        <v>0</v>
      </c>
      <c r="C33" s="20">
        <v>0</v>
      </c>
      <c r="D33" s="20">
        <v>0</v>
      </c>
      <c r="E33" s="20">
        <v>0</v>
      </c>
      <c r="F33" s="20">
        <v>0</v>
      </c>
      <c r="G33" s="20">
        <f t="shared" si="4"/>
        <v>0</v>
      </c>
    </row>
    <row r="34" spans="1:8" ht="15" x14ac:dyDescent="0.25">
      <c r="A34" s="58" t="s">
        <v>262</v>
      </c>
      <c r="B34" s="20">
        <v>0</v>
      </c>
      <c r="C34" s="20">
        <v>0</v>
      </c>
      <c r="D34" s="20">
        <v>0</v>
      </c>
      <c r="E34" s="20">
        <v>0</v>
      </c>
      <c r="F34" s="20">
        <v>0</v>
      </c>
      <c r="G34" s="20">
        <f t="shared" si="4"/>
        <v>0</v>
      </c>
    </row>
    <row r="35" spans="1:8" ht="15" x14ac:dyDescent="0.25">
      <c r="A35" s="58" t="s">
        <v>263</v>
      </c>
      <c r="B35" s="20">
        <f>B36</f>
        <v>0</v>
      </c>
      <c r="C35" s="20">
        <f t="shared" ref="C35:F35" si="5">C36</f>
        <v>0</v>
      </c>
      <c r="D35" s="20">
        <f t="shared" si="5"/>
        <v>0</v>
      </c>
      <c r="E35" s="20">
        <f t="shared" si="5"/>
        <v>0</v>
      </c>
      <c r="F35" s="20">
        <f t="shared" si="5"/>
        <v>0</v>
      </c>
      <c r="G35" s="20">
        <f>G36</f>
        <v>0</v>
      </c>
    </row>
    <row r="36" spans="1:8" ht="15" x14ac:dyDescent="0.25">
      <c r="A36" s="82" t="s">
        <v>264</v>
      </c>
      <c r="B36" s="20">
        <v>0</v>
      </c>
      <c r="C36" s="20">
        <v>0</v>
      </c>
      <c r="D36" s="20">
        <v>0</v>
      </c>
      <c r="E36" s="20">
        <v>0</v>
      </c>
      <c r="F36" s="20">
        <v>0</v>
      </c>
      <c r="G36" s="20">
        <f>F36-B36</f>
        <v>0</v>
      </c>
    </row>
    <row r="37" spans="1:8" ht="15" x14ac:dyDescent="0.25">
      <c r="A37" s="58" t="s">
        <v>265</v>
      </c>
      <c r="B37" s="20">
        <f>B38+B39</f>
        <v>0</v>
      </c>
      <c r="C37" s="20">
        <f t="shared" ref="C37:G37" si="6">C38+C39</f>
        <v>0</v>
      </c>
      <c r="D37" s="20">
        <f t="shared" si="6"/>
        <v>0</v>
      </c>
      <c r="E37" s="20">
        <f t="shared" si="6"/>
        <v>0</v>
      </c>
      <c r="F37" s="20">
        <f t="shared" si="6"/>
        <v>0</v>
      </c>
      <c r="G37" s="20">
        <f t="shared" si="6"/>
        <v>0</v>
      </c>
    </row>
    <row r="38" spans="1:8" ht="15" x14ac:dyDescent="0.25">
      <c r="A38" s="82" t="s">
        <v>266</v>
      </c>
      <c r="B38" s="20">
        <v>0</v>
      </c>
      <c r="C38" s="20">
        <v>0</v>
      </c>
      <c r="D38" s="20">
        <v>0</v>
      </c>
      <c r="E38" s="20">
        <v>0</v>
      </c>
      <c r="F38" s="20">
        <v>0</v>
      </c>
      <c r="G38" s="20">
        <f>F38-B38</f>
        <v>0</v>
      </c>
    </row>
    <row r="39" spans="1:8" ht="15" x14ac:dyDescent="0.25">
      <c r="A39" s="82" t="s">
        <v>267</v>
      </c>
      <c r="B39" s="20">
        <v>0</v>
      </c>
      <c r="C39" s="20">
        <v>0</v>
      </c>
      <c r="D39" s="20">
        <v>0</v>
      </c>
      <c r="E39" s="20">
        <v>0</v>
      </c>
      <c r="F39" s="20">
        <v>0</v>
      </c>
      <c r="G39" s="20">
        <f>F39-B39</f>
        <v>0</v>
      </c>
    </row>
    <row r="40" spans="1:8" ht="15" x14ac:dyDescent="0.25">
      <c r="A40" s="17"/>
      <c r="B40" s="20"/>
      <c r="C40" s="20"/>
      <c r="D40" s="20"/>
      <c r="E40" s="20"/>
      <c r="F40" s="20"/>
      <c r="G40" s="20"/>
    </row>
    <row r="41" spans="1:8" ht="15" x14ac:dyDescent="0.25">
      <c r="A41" s="24" t="s">
        <v>268</v>
      </c>
      <c r="B41" s="25">
        <f>SUM(B9,B10,B11,B12,B13,B14,B15,B16,B28,B34,B35,B37)</f>
        <v>0</v>
      </c>
      <c r="C41" s="25">
        <f t="shared" ref="C41:E41" si="7">SUM(C9,C10,C11,C12,C13,C14,C15,C16,C28,C34,C35,C37)</f>
        <v>903455</v>
      </c>
      <c r="D41" s="25">
        <f t="shared" si="7"/>
        <v>903455</v>
      </c>
      <c r="E41" s="25">
        <f t="shared" si="7"/>
        <v>903455</v>
      </c>
      <c r="F41" s="25">
        <f>SUM(F9,F10,F11,F12,F13,F14,F15,F16,F28,F34,F35,F37)</f>
        <v>903455</v>
      </c>
      <c r="G41" s="25">
        <f>SUM(G9,G10,G11,G12,G13,G14,G15,G16,G28,G34,G35,G37)</f>
        <v>903455</v>
      </c>
    </row>
    <row r="42" spans="1:8" ht="15" x14ac:dyDescent="0.25">
      <c r="A42" s="24" t="s">
        <v>269</v>
      </c>
      <c r="B42" s="51"/>
      <c r="C42" s="51"/>
      <c r="D42" s="51"/>
      <c r="E42" s="51"/>
      <c r="F42" s="51"/>
      <c r="G42" s="25">
        <f>IF(G41&gt;0,G41,0)</f>
        <v>903455</v>
      </c>
      <c r="H42" s="80"/>
    </row>
    <row r="43" spans="1:8" ht="15" x14ac:dyDescent="0.25">
      <c r="A43" s="17"/>
      <c r="B43" s="17"/>
      <c r="C43" s="17"/>
      <c r="D43" s="17"/>
      <c r="E43" s="17"/>
      <c r="F43" s="17"/>
      <c r="G43" s="17"/>
    </row>
    <row r="44" spans="1:8" ht="15" x14ac:dyDescent="0.25">
      <c r="A44" s="24" t="s">
        <v>270</v>
      </c>
      <c r="B44" s="17"/>
      <c r="C44" s="17"/>
      <c r="D44" s="17"/>
      <c r="E44" s="17"/>
      <c r="F44" s="17"/>
      <c r="G44" s="17"/>
    </row>
    <row r="45" spans="1:8" ht="15" x14ac:dyDescent="0.25">
      <c r="A45" s="58" t="s">
        <v>271</v>
      </c>
      <c r="B45" s="20">
        <f>SUM(B46:B53)</f>
        <v>0</v>
      </c>
      <c r="C45" s="20">
        <f t="shared" ref="C45:G45" si="8">SUM(C46:C53)</f>
        <v>0</v>
      </c>
      <c r="D45" s="20">
        <f t="shared" si="8"/>
        <v>0</v>
      </c>
      <c r="E45" s="20">
        <f t="shared" si="8"/>
        <v>0</v>
      </c>
      <c r="F45" s="20">
        <f t="shared" si="8"/>
        <v>0</v>
      </c>
      <c r="G45" s="20">
        <f t="shared" si="8"/>
        <v>0</v>
      </c>
    </row>
    <row r="46" spans="1:8" ht="15" x14ac:dyDescent="0.25">
      <c r="A46" s="83" t="s">
        <v>272</v>
      </c>
      <c r="B46" s="20">
        <v>0</v>
      </c>
      <c r="C46" s="20">
        <v>0</v>
      </c>
      <c r="D46" s="20">
        <v>0</v>
      </c>
      <c r="E46" s="20">
        <v>0</v>
      </c>
      <c r="F46" s="20">
        <v>0</v>
      </c>
      <c r="G46" s="20">
        <f>F46-B46</f>
        <v>0</v>
      </c>
    </row>
    <row r="47" spans="1:8" ht="15" x14ac:dyDescent="0.25">
      <c r="A47" s="83" t="s">
        <v>273</v>
      </c>
      <c r="B47" s="20">
        <v>0</v>
      </c>
      <c r="C47" s="20">
        <v>0</v>
      </c>
      <c r="D47" s="20">
        <v>0</v>
      </c>
      <c r="E47" s="20">
        <v>0</v>
      </c>
      <c r="F47" s="20">
        <v>0</v>
      </c>
      <c r="G47" s="20">
        <f t="shared" ref="G47:G53" si="9">F47-B47</f>
        <v>0</v>
      </c>
    </row>
    <row r="48" spans="1:8" ht="15" x14ac:dyDescent="0.25">
      <c r="A48" s="83" t="s">
        <v>274</v>
      </c>
      <c r="B48" s="20">
        <v>0</v>
      </c>
      <c r="C48" s="20">
        <v>0</v>
      </c>
      <c r="D48" s="20">
        <v>0</v>
      </c>
      <c r="E48" s="20">
        <v>0</v>
      </c>
      <c r="F48" s="20">
        <v>0</v>
      </c>
      <c r="G48" s="20">
        <f t="shared" si="9"/>
        <v>0</v>
      </c>
    </row>
    <row r="49" spans="1:7" ht="30" x14ac:dyDescent="0.25">
      <c r="A49" s="83" t="s">
        <v>275</v>
      </c>
      <c r="B49" s="20">
        <v>0</v>
      </c>
      <c r="C49" s="20">
        <v>0</v>
      </c>
      <c r="D49" s="20">
        <v>0</v>
      </c>
      <c r="E49" s="20">
        <v>0</v>
      </c>
      <c r="F49" s="20">
        <v>0</v>
      </c>
      <c r="G49" s="20">
        <f t="shared" si="9"/>
        <v>0</v>
      </c>
    </row>
    <row r="50" spans="1:7" ht="15" x14ac:dyDescent="0.25">
      <c r="A50" s="83" t="s">
        <v>276</v>
      </c>
      <c r="B50" s="20">
        <v>0</v>
      </c>
      <c r="C50" s="20">
        <v>0</v>
      </c>
      <c r="D50" s="20">
        <v>0</v>
      </c>
      <c r="E50" s="20">
        <v>0</v>
      </c>
      <c r="F50" s="20">
        <v>0</v>
      </c>
      <c r="G50" s="20">
        <f t="shared" si="9"/>
        <v>0</v>
      </c>
    </row>
    <row r="51" spans="1:7" ht="15" x14ac:dyDescent="0.25">
      <c r="A51" s="83" t="s">
        <v>277</v>
      </c>
      <c r="B51" s="20">
        <v>0</v>
      </c>
      <c r="C51" s="20">
        <v>0</v>
      </c>
      <c r="D51" s="20">
        <v>0</v>
      </c>
      <c r="E51" s="20">
        <v>0</v>
      </c>
      <c r="F51" s="20">
        <v>0</v>
      </c>
      <c r="G51" s="20">
        <f t="shared" si="9"/>
        <v>0</v>
      </c>
    </row>
    <row r="52" spans="1:7" ht="15" x14ac:dyDescent="0.25">
      <c r="A52" s="84" t="s">
        <v>278</v>
      </c>
      <c r="B52" s="20">
        <v>0</v>
      </c>
      <c r="C52" s="20">
        <v>0</v>
      </c>
      <c r="D52" s="20">
        <v>0</v>
      </c>
      <c r="E52" s="20">
        <v>0</v>
      </c>
      <c r="F52" s="20">
        <v>0</v>
      </c>
      <c r="G52" s="20">
        <f t="shared" si="9"/>
        <v>0</v>
      </c>
    </row>
    <row r="53" spans="1:7" ht="15" x14ac:dyDescent="0.25">
      <c r="A53" s="82" t="s">
        <v>279</v>
      </c>
      <c r="B53" s="20">
        <v>0</v>
      </c>
      <c r="C53" s="20">
        <v>0</v>
      </c>
      <c r="D53" s="20">
        <v>0</v>
      </c>
      <c r="E53" s="20">
        <v>0</v>
      </c>
      <c r="F53" s="20">
        <v>0</v>
      </c>
      <c r="G53" s="20">
        <f t="shared" si="9"/>
        <v>0</v>
      </c>
    </row>
    <row r="54" spans="1:7" ht="15" x14ac:dyDescent="0.25">
      <c r="A54" s="58" t="s">
        <v>280</v>
      </c>
      <c r="B54" s="20">
        <f>SUM(B55:B58)</f>
        <v>0</v>
      </c>
      <c r="C54" s="20">
        <f t="shared" ref="C54:G54" si="10">SUM(C55:C58)</f>
        <v>167300</v>
      </c>
      <c r="D54" s="20">
        <f t="shared" si="10"/>
        <v>167300</v>
      </c>
      <c r="E54" s="20">
        <f t="shared" si="10"/>
        <v>167300</v>
      </c>
      <c r="F54" s="20">
        <f t="shared" si="10"/>
        <v>167300</v>
      </c>
      <c r="G54" s="20">
        <f t="shared" si="10"/>
        <v>167300</v>
      </c>
    </row>
    <row r="55" spans="1:7" ht="15" x14ac:dyDescent="0.25">
      <c r="A55" s="84" t="s">
        <v>281</v>
      </c>
      <c r="B55" s="20">
        <v>0</v>
      </c>
      <c r="C55" s="20">
        <v>0</v>
      </c>
      <c r="D55" s="20">
        <v>0</v>
      </c>
      <c r="E55" s="20">
        <v>0</v>
      </c>
      <c r="F55" s="20">
        <v>0</v>
      </c>
      <c r="G55" s="20">
        <f>F55-B55</f>
        <v>0</v>
      </c>
    </row>
    <row r="56" spans="1:7" ht="15" x14ac:dyDescent="0.25">
      <c r="A56" s="83" t="s">
        <v>282</v>
      </c>
      <c r="B56" s="20">
        <v>0</v>
      </c>
      <c r="C56" s="20">
        <v>0</v>
      </c>
      <c r="D56" s="20">
        <v>0</v>
      </c>
      <c r="E56" s="20">
        <v>0</v>
      </c>
      <c r="F56" s="20">
        <v>0</v>
      </c>
      <c r="G56" s="20">
        <f t="shared" ref="G56:G58" si="11">F56-B56</f>
        <v>0</v>
      </c>
    </row>
    <row r="57" spans="1:7" ht="15" x14ac:dyDescent="0.25">
      <c r="A57" s="83" t="s">
        <v>283</v>
      </c>
      <c r="B57" s="20">
        <v>0</v>
      </c>
      <c r="C57" s="20">
        <v>0</v>
      </c>
      <c r="D57" s="20">
        <v>0</v>
      </c>
      <c r="E57" s="20">
        <v>0</v>
      </c>
      <c r="F57" s="20">
        <v>0</v>
      </c>
      <c r="G57" s="20">
        <f t="shared" si="11"/>
        <v>0</v>
      </c>
    </row>
    <row r="58" spans="1:7" ht="15" x14ac:dyDescent="0.25">
      <c r="A58" s="84" t="s">
        <v>284</v>
      </c>
      <c r="B58" s="20">
        <v>0</v>
      </c>
      <c r="C58" s="20">
        <v>167300</v>
      </c>
      <c r="D58" s="20">
        <v>167300</v>
      </c>
      <c r="E58" s="20">
        <v>167300</v>
      </c>
      <c r="F58" s="20">
        <v>167300</v>
      </c>
      <c r="G58" s="20">
        <f t="shared" si="11"/>
        <v>167300</v>
      </c>
    </row>
    <row r="59" spans="1:7" ht="15" x14ac:dyDescent="0.25">
      <c r="A59" s="58" t="s">
        <v>285</v>
      </c>
      <c r="B59" s="20">
        <f>SUM(B60:B61)</f>
        <v>0</v>
      </c>
      <c r="C59" s="20">
        <f t="shared" ref="C59:G59" si="12">SUM(C60:C61)</f>
        <v>0</v>
      </c>
      <c r="D59" s="20">
        <f t="shared" si="12"/>
        <v>0</v>
      </c>
      <c r="E59" s="20">
        <f t="shared" si="12"/>
        <v>0</v>
      </c>
      <c r="F59" s="20">
        <f t="shared" si="12"/>
        <v>0</v>
      </c>
      <c r="G59" s="20">
        <f t="shared" si="12"/>
        <v>0</v>
      </c>
    </row>
    <row r="60" spans="1:7" ht="15" x14ac:dyDescent="0.25">
      <c r="A60" s="83" t="s">
        <v>286</v>
      </c>
      <c r="B60" s="20">
        <v>0</v>
      </c>
      <c r="C60" s="20">
        <v>0</v>
      </c>
      <c r="D60" s="20">
        <v>0</v>
      </c>
      <c r="E60" s="20">
        <v>0</v>
      </c>
      <c r="F60" s="20">
        <v>0</v>
      </c>
      <c r="G60" s="20">
        <f>F60-B60</f>
        <v>0</v>
      </c>
    </row>
    <row r="61" spans="1:7" ht="15" x14ac:dyDescent="0.25">
      <c r="A61" s="83" t="s">
        <v>287</v>
      </c>
      <c r="B61" s="20">
        <v>0</v>
      </c>
      <c r="C61" s="20">
        <v>0</v>
      </c>
      <c r="D61" s="20">
        <v>0</v>
      </c>
      <c r="E61" s="20">
        <v>0</v>
      </c>
      <c r="F61" s="20">
        <v>0</v>
      </c>
      <c r="G61" s="20">
        <f>F61-B61</f>
        <v>0</v>
      </c>
    </row>
    <row r="62" spans="1:7" ht="15" x14ac:dyDescent="0.25">
      <c r="A62" s="58" t="s">
        <v>288</v>
      </c>
      <c r="B62" s="20">
        <v>45073660</v>
      </c>
      <c r="C62" s="20">
        <v>6900000</v>
      </c>
      <c r="D62" s="20">
        <v>51973660</v>
      </c>
      <c r="E62" s="20">
        <v>51973660</v>
      </c>
      <c r="F62" s="20">
        <v>51973660</v>
      </c>
      <c r="G62" s="20">
        <f>F62-B62</f>
        <v>6900000</v>
      </c>
    </row>
    <row r="63" spans="1:7" ht="15" x14ac:dyDescent="0.25">
      <c r="A63" s="58" t="s">
        <v>289</v>
      </c>
      <c r="B63" s="20">
        <v>0</v>
      </c>
      <c r="C63" s="20">
        <v>0</v>
      </c>
      <c r="D63" s="20">
        <v>0</v>
      </c>
      <c r="E63" s="20">
        <v>0</v>
      </c>
      <c r="F63" s="20">
        <v>0</v>
      </c>
      <c r="G63" s="20">
        <f>F63-B63</f>
        <v>0</v>
      </c>
    </row>
    <row r="64" spans="1:7" ht="15" x14ac:dyDescent="0.25">
      <c r="A64" s="17"/>
      <c r="B64" s="17"/>
      <c r="C64" s="17"/>
      <c r="D64" s="17"/>
      <c r="E64" s="17"/>
      <c r="F64" s="17"/>
      <c r="G64" s="17"/>
    </row>
    <row r="65" spans="1:7" ht="15" x14ac:dyDescent="0.25">
      <c r="A65" s="24" t="s">
        <v>290</v>
      </c>
      <c r="B65" s="25">
        <f>B45+B54+B59+B62+B63</f>
        <v>45073660</v>
      </c>
      <c r="C65" s="25">
        <f t="shared" ref="C65:G65" si="13">C45+C54+C59+C62+C63</f>
        <v>7067300</v>
      </c>
      <c r="D65" s="25">
        <f t="shared" si="13"/>
        <v>52140960</v>
      </c>
      <c r="E65" s="25">
        <f t="shared" si="13"/>
        <v>52140960</v>
      </c>
      <c r="F65" s="25">
        <f t="shared" si="13"/>
        <v>52140960</v>
      </c>
      <c r="G65" s="25">
        <f t="shared" si="13"/>
        <v>7067300</v>
      </c>
    </row>
    <row r="66" spans="1:7" ht="15" x14ac:dyDescent="0.25">
      <c r="A66" s="17"/>
      <c r="B66" s="17"/>
      <c r="C66" s="17"/>
      <c r="D66" s="17"/>
      <c r="E66" s="17"/>
      <c r="F66" s="17"/>
      <c r="G66" s="17"/>
    </row>
    <row r="67" spans="1:7" ht="15" x14ac:dyDescent="0.25">
      <c r="A67" s="24" t="s">
        <v>291</v>
      </c>
      <c r="B67" s="25">
        <f>B68</f>
        <v>0</v>
      </c>
      <c r="C67" s="25">
        <f t="shared" ref="C67:G67" si="14">C68</f>
        <v>0</v>
      </c>
      <c r="D67" s="25">
        <f t="shared" si="14"/>
        <v>0</v>
      </c>
      <c r="E67" s="25">
        <f t="shared" si="14"/>
        <v>0</v>
      </c>
      <c r="F67" s="25">
        <f t="shared" si="14"/>
        <v>0</v>
      </c>
      <c r="G67" s="25">
        <f t="shared" si="14"/>
        <v>0</v>
      </c>
    </row>
    <row r="68" spans="1:7" ht="15" x14ac:dyDescent="0.25">
      <c r="A68" s="58" t="s">
        <v>292</v>
      </c>
      <c r="B68" s="20">
        <v>0</v>
      </c>
      <c r="C68" s="20">
        <v>0</v>
      </c>
      <c r="D68" s="20">
        <v>0</v>
      </c>
      <c r="E68" s="20">
        <v>0</v>
      </c>
      <c r="F68" s="20">
        <v>0</v>
      </c>
      <c r="G68" s="20">
        <f>F68-B68</f>
        <v>0</v>
      </c>
    </row>
    <row r="69" spans="1:7" ht="15" x14ac:dyDescent="0.25">
      <c r="A69" s="17"/>
      <c r="B69" s="17"/>
      <c r="C69" s="17"/>
      <c r="D69" s="17"/>
      <c r="E69" s="17"/>
      <c r="F69" s="17"/>
      <c r="G69" s="17"/>
    </row>
    <row r="70" spans="1:7" ht="15" x14ac:dyDescent="0.25">
      <c r="A70" s="24" t="s">
        <v>293</v>
      </c>
      <c r="B70" s="25">
        <f>B41+B65+B67</f>
        <v>45073660</v>
      </c>
      <c r="C70" s="25">
        <f t="shared" ref="C70:G70" si="15">C41+C65+C67</f>
        <v>7970755</v>
      </c>
      <c r="D70" s="25">
        <f t="shared" si="15"/>
        <v>53044415</v>
      </c>
      <c r="E70" s="25">
        <f t="shared" si="15"/>
        <v>53044415</v>
      </c>
      <c r="F70" s="25">
        <f t="shared" si="15"/>
        <v>53044415</v>
      </c>
      <c r="G70" s="25">
        <f t="shared" si="15"/>
        <v>7970755</v>
      </c>
    </row>
    <row r="71" spans="1:7" ht="15" x14ac:dyDescent="0.25">
      <c r="A71" s="17"/>
      <c r="B71" s="17"/>
      <c r="C71" s="17"/>
      <c r="D71" s="17"/>
      <c r="E71" s="17"/>
      <c r="F71" s="17"/>
      <c r="G71" s="17"/>
    </row>
    <row r="72" spans="1:7" ht="15" x14ac:dyDescent="0.25">
      <c r="A72" s="24" t="s">
        <v>294</v>
      </c>
      <c r="B72" s="17"/>
      <c r="C72" s="17"/>
      <c r="D72" s="17"/>
      <c r="E72" s="17"/>
      <c r="F72" s="17"/>
      <c r="G72" s="17"/>
    </row>
    <row r="73" spans="1:7" ht="15" x14ac:dyDescent="0.25">
      <c r="A73" s="85" t="s">
        <v>295</v>
      </c>
      <c r="B73" s="20">
        <v>0</v>
      </c>
      <c r="C73" s="20">
        <v>0</v>
      </c>
      <c r="D73" s="20">
        <v>0</v>
      </c>
      <c r="E73" s="20">
        <v>0</v>
      </c>
      <c r="F73" s="20">
        <v>0</v>
      </c>
      <c r="G73" s="20">
        <f>F73-B73</f>
        <v>0</v>
      </c>
    </row>
    <row r="74" spans="1:7" ht="30" x14ac:dyDescent="0.25">
      <c r="A74" s="85" t="s">
        <v>296</v>
      </c>
      <c r="B74" s="20">
        <v>0</v>
      </c>
      <c r="C74" s="20">
        <v>0</v>
      </c>
      <c r="D74" s="20">
        <v>0</v>
      </c>
      <c r="E74" s="20">
        <v>0</v>
      </c>
      <c r="F74" s="20">
        <v>0</v>
      </c>
      <c r="G74" s="20">
        <f>F74-B74</f>
        <v>0</v>
      </c>
    </row>
    <row r="75" spans="1:7" ht="15" x14ac:dyDescent="0.25">
      <c r="A75" s="64" t="s">
        <v>297</v>
      </c>
      <c r="B75" s="25">
        <f>B73+B74</f>
        <v>0</v>
      </c>
      <c r="C75" s="25">
        <f t="shared" ref="C75:G75" si="16">C73+C74</f>
        <v>0</v>
      </c>
      <c r="D75" s="25">
        <f t="shared" si="16"/>
        <v>0</v>
      </c>
      <c r="E75" s="25">
        <f t="shared" si="16"/>
        <v>0</v>
      </c>
      <c r="F75" s="25">
        <f t="shared" si="16"/>
        <v>0</v>
      </c>
      <c r="G75" s="25">
        <f t="shared" si="16"/>
        <v>0</v>
      </c>
    </row>
    <row r="76" spans="1:7" ht="15" x14ac:dyDescent="0.25">
      <c r="A76" s="31"/>
      <c r="B76" s="30"/>
      <c r="C76" s="30"/>
      <c r="D76" s="30"/>
      <c r="E76" s="30"/>
      <c r="F76" s="30"/>
      <c r="G76" s="30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dataValidations count="1">
    <dataValidation type="decimal" allowBlank="1" showInputMessage="1" showErrorMessage="1" sqref="B9:G75" xr:uid="{F7CAD0BD-C16F-4B0A-8DE1-48CE3B60D705}">
      <formula1>-1.79769313486231E+100</formula1>
      <formula2>1.79769313486231E+100</formula2>
    </dataValidation>
  </dataValidations>
  <pageMargins left="1.1023622047244095" right="0.70866141732283461" top="0.74803149606299213" bottom="0.74803149606299213" header="0.31496062992125984" footer="0.31496062992125984"/>
  <pageSetup scale="4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8DEC4-8B21-496F-B23D-BFF94D1A22FC}">
  <sheetPr>
    <pageSetUpPr fitToPage="1"/>
  </sheetPr>
  <dimension ref="A1:XFC161"/>
  <sheetViews>
    <sheetView topLeftCell="A34" workbookViewId="0">
      <selection sqref="A1:G83"/>
    </sheetView>
  </sheetViews>
  <sheetFormatPr baseColWidth="10" defaultColWidth="10.7109375" defaultRowHeight="0" zeroHeight="1" x14ac:dyDescent="0.25"/>
  <cols>
    <col min="1" max="1" width="102.8554687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 x14ac:dyDescent="0.25">
      <c r="A1" s="86" t="s">
        <v>298</v>
      </c>
      <c r="B1" s="74"/>
      <c r="C1" s="74"/>
      <c r="D1" s="74"/>
      <c r="E1" s="74"/>
      <c r="F1" s="74"/>
      <c r="G1" s="74"/>
    </row>
    <row r="2" spans="1:7" ht="15" x14ac:dyDescent="0.25">
      <c r="A2" s="75" t="str">
        <f>+ESFD!C2</f>
        <v>AUDITORIA SUPERIOR DEL ESTADO, GOBIERNO DEL ESTADO DE DURANGO</v>
      </c>
      <c r="B2" s="75"/>
      <c r="C2" s="75"/>
      <c r="D2" s="75"/>
      <c r="E2" s="75"/>
      <c r="F2" s="75"/>
      <c r="G2" s="75"/>
    </row>
    <row r="3" spans="1:7" ht="15" x14ac:dyDescent="0.25">
      <c r="A3" s="87" t="s">
        <v>299</v>
      </c>
      <c r="B3" s="87"/>
      <c r="C3" s="87"/>
      <c r="D3" s="87"/>
      <c r="E3" s="87"/>
      <c r="F3" s="87"/>
      <c r="G3" s="87"/>
    </row>
    <row r="4" spans="1:7" ht="15" x14ac:dyDescent="0.25">
      <c r="A4" s="87" t="s">
        <v>300</v>
      </c>
      <c r="B4" s="87"/>
      <c r="C4" s="87"/>
      <c r="D4" s="87"/>
      <c r="E4" s="87"/>
      <c r="F4" s="87"/>
      <c r="G4" s="87"/>
    </row>
    <row r="5" spans="1:7" ht="15" x14ac:dyDescent="0.25">
      <c r="A5" s="87" t="str">
        <f>+ESFD!C4</f>
        <v>Al 31 de diciembre de 2024</v>
      </c>
      <c r="B5" s="87"/>
      <c r="C5" s="87"/>
      <c r="D5" s="87"/>
      <c r="E5" s="87"/>
      <c r="F5" s="87"/>
      <c r="G5" s="87"/>
    </row>
    <row r="6" spans="1:7" ht="15" x14ac:dyDescent="0.25">
      <c r="A6" s="77" t="s">
        <v>2</v>
      </c>
      <c r="B6" s="77"/>
      <c r="C6" s="77"/>
      <c r="D6" s="77"/>
      <c r="E6" s="77"/>
      <c r="F6" s="77"/>
      <c r="G6" s="77"/>
    </row>
    <row r="7" spans="1:7" ht="15" customHeight="1" x14ac:dyDescent="0.25">
      <c r="A7" s="88" t="s">
        <v>4</v>
      </c>
      <c r="B7" s="88" t="s">
        <v>301</v>
      </c>
      <c r="C7" s="88"/>
      <c r="D7" s="88"/>
      <c r="E7" s="88"/>
      <c r="F7" s="88"/>
      <c r="G7" s="89" t="s">
        <v>302</v>
      </c>
    </row>
    <row r="8" spans="1:7" ht="30" x14ac:dyDescent="0.25">
      <c r="A8" s="88"/>
      <c r="B8" s="36" t="s">
        <v>303</v>
      </c>
      <c r="C8" s="36" t="s">
        <v>304</v>
      </c>
      <c r="D8" s="36" t="s">
        <v>305</v>
      </c>
      <c r="E8" s="36" t="s">
        <v>190</v>
      </c>
      <c r="F8" s="36" t="s">
        <v>306</v>
      </c>
      <c r="G8" s="88"/>
    </row>
    <row r="9" spans="1:7" ht="15" x14ac:dyDescent="0.25">
      <c r="A9" s="90" t="s">
        <v>307</v>
      </c>
      <c r="B9" s="91">
        <f>SUM(B10,B18,B28,B38,B48,B58,B62,B71,B75)</f>
        <v>45073660</v>
      </c>
      <c r="C9" s="91">
        <f t="shared" ref="C9:G9" si="0">SUM(C10,C18,C28,C38,C48,C58,C62,C71,C75)</f>
        <v>7940755</v>
      </c>
      <c r="D9" s="91">
        <f t="shared" si="0"/>
        <v>53014415</v>
      </c>
      <c r="E9" s="91">
        <f t="shared" si="0"/>
        <v>52318095</v>
      </c>
      <c r="F9" s="91">
        <f t="shared" si="0"/>
        <v>48149172</v>
      </c>
      <c r="G9" s="91">
        <f t="shared" si="0"/>
        <v>696320</v>
      </c>
    </row>
    <row r="10" spans="1:7" ht="15" x14ac:dyDescent="0.25">
      <c r="A10" s="92" t="s">
        <v>308</v>
      </c>
      <c r="B10" s="93">
        <f>SUM(B11:B17)</f>
        <v>38454806</v>
      </c>
      <c r="C10" s="93">
        <f t="shared" ref="C10:F10" si="1">SUM(C11:C17)</f>
        <v>5868165</v>
      </c>
      <c r="D10" s="93">
        <f t="shared" si="1"/>
        <v>44322972</v>
      </c>
      <c r="E10" s="93">
        <f t="shared" si="1"/>
        <v>44322972</v>
      </c>
      <c r="F10" s="93">
        <f t="shared" si="1"/>
        <v>41369412</v>
      </c>
      <c r="G10" s="93">
        <f>SUM(G11:G17)</f>
        <v>0</v>
      </c>
    </row>
    <row r="11" spans="1:7" ht="15" x14ac:dyDescent="0.25">
      <c r="A11" s="94" t="s">
        <v>309</v>
      </c>
      <c r="B11" s="93">
        <v>18912579</v>
      </c>
      <c r="C11" s="93">
        <v>2867798</v>
      </c>
      <c r="D11" s="93">
        <v>21780377</v>
      </c>
      <c r="E11" s="93">
        <v>21780377</v>
      </c>
      <c r="F11" s="93">
        <v>21415755</v>
      </c>
      <c r="G11" s="93">
        <f>D11-E11</f>
        <v>0</v>
      </c>
    </row>
    <row r="12" spans="1:7" ht="15" x14ac:dyDescent="0.25">
      <c r="A12" s="94" t="s">
        <v>310</v>
      </c>
      <c r="B12" s="93">
        <v>6310870</v>
      </c>
      <c r="C12" s="93">
        <v>956945</v>
      </c>
      <c r="D12" s="93">
        <v>7267815</v>
      </c>
      <c r="E12" s="93">
        <v>7267815</v>
      </c>
      <c r="F12" s="93">
        <v>7123087</v>
      </c>
      <c r="G12" s="93">
        <f>D12-E12</f>
        <v>0</v>
      </c>
    </row>
    <row r="13" spans="1:7" ht="15" x14ac:dyDescent="0.25">
      <c r="A13" s="94" t="s">
        <v>311</v>
      </c>
      <c r="B13" s="93">
        <v>5049723</v>
      </c>
      <c r="C13" s="93">
        <v>765712</v>
      </c>
      <c r="D13" s="93">
        <v>5815435</v>
      </c>
      <c r="E13" s="93">
        <v>5815435</v>
      </c>
      <c r="F13" s="93">
        <v>5400811</v>
      </c>
      <c r="G13" s="93">
        <f t="shared" ref="G13:G17" si="2">D13-E13</f>
        <v>0</v>
      </c>
    </row>
    <row r="14" spans="1:7" ht="15" x14ac:dyDescent="0.25">
      <c r="A14" s="94" t="s">
        <v>312</v>
      </c>
      <c r="B14" s="93">
        <v>3060866</v>
      </c>
      <c r="C14" s="93">
        <v>501225</v>
      </c>
      <c r="D14" s="93">
        <v>3562092</v>
      </c>
      <c r="E14" s="93">
        <v>3562092</v>
      </c>
      <c r="F14" s="93">
        <v>3562092</v>
      </c>
      <c r="G14" s="93">
        <f t="shared" si="2"/>
        <v>0</v>
      </c>
    </row>
    <row r="15" spans="1:7" ht="15" x14ac:dyDescent="0.25">
      <c r="A15" s="94" t="s">
        <v>313</v>
      </c>
      <c r="B15" s="93">
        <v>2176255</v>
      </c>
      <c r="C15" s="93">
        <v>329995</v>
      </c>
      <c r="D15" s="93">
        <v>2506250</v>
      </c>
      <c r="E15" s="93">
        <v>2506250</v>
      </c>
      <c r="F15" s="93">
        <v>476664</v>
      </c>
      <c r="G15" s="93">
        <f t="shared" si="2"/>
        <v>0</v>
      </c>
    </row>
    <row r="16" spans="1:7" ht="15" x14ac:dyDescent="0.25">
      <c r="A16" s="94" t="s">
        <v>314</v>
      </c>
      <c r="B16" s="93">
        <v>0</v>
      </c>
      <c r="C16" s="93">
        <v>0</v>
      </c>
      <c r="D16" s="93">
        <v>0</v>
      </c>
      <c r="E16" s="93">
        <v>0</v>
      </c>
      <c r="F16" s="93">
        <v>0</v>
      </c>
      <c r="G16" s="93">
        <f t="shared" si="2"/>
        <v>0</v>
      </c>
    </row>
    <row r="17" spans="1:7" ht="15" x14ac:dyDescent="0.25">
      <c r="A17" s="94" t="s">
        <v>315</v>
      </c>
      <c r="B17" s="93">
        <v>2944513</v>
      </c>
      <c r="C17" s="93">
        <v>446490</v>
      </c>
      <c r="D17" s="93">
        <v>3391003</v>
      </c>
      <c r="E17" s="93">
        <v>3391003</v>
      </c>
      <c r="F17" s="93">
        <v>3391003</v>
      </c>
      <c r="G17" s="93">
        <f t="shared" si="2"/>
        <v>0</v>
      </c>
    </row>
    <row r="18" spans="1:7" ht="15" x14ac:dyDescent="0.25">
      <c r="A18" s="92" t="s">
        <v>316</v>
      </c>
      <c r="B18" s="93">
        <f>SUM(B19:B27)</f>
        <v>2991625</v>
      </c>
      <c r="C18" s="93">
        <f t="shared" ref="C18:F18" si="3">SUM(C19:C27)</f>
        <v>210772</v>
      </c>
      <c r="D18" s="93">
        <f t="shared" si="3"/>
        <v>3202396</v>
      </c>
      <c r="E18" s="93">
        <f t="shared" si="3"/>
        <v>2697778</v>
      </c>
      <c r="F18" s="93">
        <f t="shared" si="3"/>
        <v>1572778</v>
      </c>
      <c r="G18" s="93">
        <f>SUM(G19:G27)</f>
        <v>504618</v>
      </c>
    </row>
    <row r="19" spans="1:7" ht="15" x14ac:dyDescent="0.25">
      <c r="A19" s="94" t="s">
        <v>317</v>
      </c>
      <c r="B19" s="93">
        <v>1384465</v>
      </c>
      <c r="C19" s="93">
        <v>210771</v>
      </c>
      <c r="D19" s="93">
        <v>1595236</v>
      </c>
      <c r="E19" s="93">
        <v>1250088</v>
      </c>
      <c r="F19" s="93">
        <v>125088</v>
      </c>
      <c r="G19" s="93">
        <f>D19-E19</f>
        <v>345148</v>
      </c>
    </row>
    <row r="20" spans="1:7" ht="15" x14ac:dyDescent="0.25">
      <c r="A20" s="94" t="s">
        <v>318</v>
      </c>
      <c r="B20" s="93">
        <v>68957</v>
      </c>
      <c r="C20" s="93">
        <v>1</v>
      </c>
      <c r="D20" s="93">
        <v>68957</v>
      </c>
      <c r="E20" s="93">
        <v>62115</v>
      </c>
      <c r="F20" s="93">
        <v>62115</v>
      </c>
      <c r="G20" s="93">
        <f t="shared" ref="G20:G27" si="4">D20-E20</f>
        <v>6842</v>
      </c>
    </row>
    <row r="21" spans="1:7" ht="15" x14ac:dyDescent="0.25">
      <c r="A21" s="94" t="s">
        <v>319</v>
      </c>
      <c r="B21" s="93">
        <v>0</v>
      </c>
      <c r="C21" s="93">
        <v>0</v>
      </c>
      <c r="D21" s="93">
        <v>0</v>
      </c>
      <c r="E21" s="93">
        <v>0</v>
      </c>
      <c r="F21" s="93">
        <v>0</v>
      </c>
      <c r="G21" s="93">
        <f t="shared" si="4"/>
        <v>0</v>
      </c>
    </row>
    <row r="22" spans="1:7" ht="15" x14ac:dyDescent="0.25">
      <c r="A22" s="94" t="s">
        <v>320</v>
      </c>
      <c r="B22" s="93">
        <v>14595</v>
      </c>
      <c r="C22" s="93">
        <v>0</v>
      </c>
      <c r="D22" s="93">
        <v>14595</v>
      </c>
      <c r="E22" s="93">
        <v>13147</v>
      </c>
      <c r="F22" s="93">
        <v>13147</v>
      </c>
      <c r="G22" s="93">
        <f t="shared" si="4"/>
        <v>1448</v>
      </c>
    </row>
    <row r="23" spans="1:7" ht="15" x14ac:dyDescent="0.25">
      <c r="A23" s="94" t="s">
        <v>321</v>
      </c>
      <c r="B23" s="93">
        <v>0</v>
      </c>
      <c r="C23" s="93">
        <v>0</v>
      </c>
      <c r="D23" s="93">
        <v>0</v>
      </c>
      <c r="E23" s="93">
        <v>0</v>
      </c>
      <c r="F23" s="93">
        <v>0</v>
      </c>
      <c r="G23" s="93">
        <f t="shared" si="4"/>
        <v>0</v>
      </c>
    </row>
    <row r="24" spans="1:7" ht="15" x14ac:dyDescent="0.25">
      <c r="A24" s="94" t="s">
        <v>322</v>
      </c>
      <c r="B24" s="93">
        <v>1082343</v>
      </c>
      <c r="C24" s="93">
        <v>0</v>
      </c>
      <c r="D24" s="93">
        <v>1082343</v>
      </c>
      <c r="E24" s="93">
        <v>974946</v>
      </c>
      <c r="F24" s="93">
        <v>974946</v>
      </c>
      <c r="G24" s="93">
        <f t="shared" si="4"/>
        <v>107397</v>
      </c>
    </row>
    <row r="25" spans="1:7" ht="15" x14ac:dyDescent="0.25">
      <c r="A25" s="94" t="s">
        <v>323</v>
      </c>
      <c r="B25" s="93">
        <v>404927</v>
      </c>
      <c r="C25" s="93">
        <v>0</v>
      </c>
      <c r="D25" s="93">
        <v>404927</v>
      </c>
      <c r="E25" s="93">
        <v>364748</v>
      </c>
      <c r="F25" s="93">
        <v>364748</v>
      </c>
      <c r="G25" s="93">
        <f t="shared" si="4"/>
        <v>40179</v>
      </c>
    </row>
    <row r="26" spans="1:7" ht="15" x14ac:dyDescent="0.25">
      <c r="A26" s="94" t="s">
        <v>324</v>
      </c>
      <c r="B26" s="93">
        <v>0</v>
      </c>
      <c r="C26" s="93">
        <v>0</v>
      </c>
      <c r="D26" s="93">
        <v>0</v>
      </c>
      <c r="E26" s="93">
        <v>0</v>
      </c>
      <c r="F26" s="93">
        <v>0</v>
      </c>
      <c r="G26" s="93">
        <f t="shared" si="4"/>
        <v>0</v>
      </c>
    </row>
    <row r="27" spans="1:7" ht="15" x14ac:dyDescent="0.25">
      <c r="A27" s="94" t="s">
        <v>325</v>
      </c>
      <c r="B27" s="93">
        <v>36338</v>
      </c>
      <c r="C27" s="93">
        <v>0</v>
      </c>
      <c r="D27" s="93">
        <v>36338</v>
      </c>
      <c r="E27" s="93">
        <v>32734</v>
      </c>
      <c r="F27" s="93">
        <v>32734</v>
      </c>
      <c r="G27" s="93">
        <f t="shared" si="4"/>
        <v>3604</v>
      </c>
    </row>
    <row r="28" spans="1:7" ht="15" x14ac:dyDescent="0.25">
      <c r="A28" s="92" t="s">
        <v>326</v>
      </c>
      <c r="B28" s="93">
        <f>SUM(B29:B37)</f>
        <v>3627229</v>
      </c>
      <c r="C28" s="93">
        <f t="shared" ref="C28:G28" si="5">SUM(C29:C37)</f>
        <v>1338550</v>
      </c>
      <c r="D28" s="93">
        <f t="shared" si="5"/>
        <v>4965779</v>
      </c>
      <c r="E28" s="93">
        <f t="shared" si="5"/>
        <v>4774077</v>
      </c>
      <c r="F28" s="93">
        <f t="shared" si="5"/>
        <v>4683714</v>
      </c>
      <c r="G28" s="93">
        <f t="shared" si="5"/>
        <v>191702</v>
      </c>
    </row>
    <row r="29" spans="1:7" ht="15" x14ac:dyDescent="0.25">
      <c r="A29" s="94" t="s">
        <v>327</v>
      </c>
      <c r="B29" s="93">
        <v>391031</v>
      </c>
      <c r="C29" s="93">
        <v>138179</v>
      </c>
      <c r="D29" s="93">
        <v>529210</v>
      </c>
      <c r="E29" s="93">
        <v>529210</v>
      </c>
      <c r="F29" s="93">
        <v>529210</v>
      </c>
      <c r="G29" s="93">
        <f>D29-E29</f>
        <v>0</v>
      </c>
    </row>
    <row r="30" spans="1:7" ht="15" x14ac:dyDescent="0.25">
      <c r="A30" s="94" t="s">
        <v>328</v>
      </c>
      <c r="B30" s="93">
        <v>290014</v>
      </c>
      <c r="C30" s="93">
        <v>88447</v>
      </c>
      <c r="D30" s="93">
        <v>378461</v>
      </c>
      <c r="E30" s="93">
        <v>378461</v>
      </c>
      <c r="F30" s="93">
        <v>378461</v>
      </c>
      <c r="G30" s="93">
        <f t="shared" ref="G30:G37" si="6">D30-E30</f>
        <v>0</v>
      </c>
    </row>
    <row r="31" spans="1:7" ht="15" x14ac:dyDescent="0.25">
      <c r="A31" s="94" t="s">
        <v>329</v>
      </c>
      <c r="B31" s="93">
        <v>255196</v>
      </c>
      <c r="C31" s="93">
        <v>77829</v>
      </c>
      <c r="D31" s="93">
        <v>333025</v>
      </c>
      <c r="E31" s="93">
        <v>333025</v>
      </c>
      <c r="F31" s="93">
        <v>317732</v>
      </c>
      <c r="G31" s="93">
        <f t="shared" si="6"/>
        <v>0</v>
      </c>
    </row>
    <row r="32" spans="1:7" ht="15" x14ac:dyDescent="0.25">
      <c r="A32" s="94" t="s">
        <v>330</v>
      </c>
      <c r="B32" s="93">
        <v>118566</v>
      </c>
      <c r="C32" s="93">
        <v>44013</v>
      </c>
      <c r="D32" s="93">
        <v>162579</v>
      </c>
      <c r="E32" s="93">
        <v>162579</v>
      </c>
      <c r="F32" s="93">
        <v>162579</v>
      </c>
      <c r="G32" s="93">
        <f t="shared" si="6"/>
        <v>0</v>
      </c>
    </row>
    <row r="33" spans="1:7" ht="15" x14ac:dyDescent="0.25">
      <c r="A33" s="94" t="s">
        <v>331</v>
      </c>
      <c r="B33" s="93">
        <v>1059993</v>
      </c>
      <c r="C33" s="93">
        <v>323272</v>
      </c>
      <c r="D33" s="93">
        <v>1383265</v>
      </c>
      <c r="E33" s="93">
        <v>1383265</v>
      </c>
      <c r="F33" s="93">
        <v>1383265</v>
      </c>
      <c r="G33" s="93">
        <f t="shared" si="6"/>
        <v>0</v>
      </c>
    </row>
    <row r="34" spans="1:7" ht="15" x14ac:dyDescent="0.25">
      <c r="A34" s="94" t="s">
        <v>332</v>
      </c>
      <c r="B34" s="93">
        <v>0</v>
      </c>
      <c r="C34" s="93">
        <v>0</v>
      </c>
      <c r="D34" s="93">
        <v>0</v>
      </c>
      <c r="E34" s="93">
        <v>0</v>
      </c>
      <c r="F34" s="93">
        <v>0</v>
      </c>
      <c r="G34" s="93">
        <f t="shared" si="6"/>
        <v>0</v>
      </c>
    </row>
    <row r="35" spans="1:7" ht="15" x14ac:dyDescent="0.25">
      <c r="A35" s="94" t="s">
        <v>333</v>
      </c>
      <c r="B35" s="93">
        <v>1130253</v>
      </c>
      <c r="C35" s="93">
        <v>522553</v>
      </c>
      <c r="D35" s="93">
        <v>1652806</v>
      </c>
      <c r="E35" s="93">
        <v>1474956</v>
      </c>
      <c r="F35" s="93">
        <v>1473732</v>
      </c>
      <c r="G35" s="93">
        <f t="shared" si="6"/>
        <v>177850</v>
      </c>
    </row>
    <row r="36" spans="1:7" ht="15" x14ac:dyDescent="0.25">
      <c r="A36" s="94" t="s">
        <v>334</v>
      </c>
      <c r="B36" s="93">
        <v>328973</v>
      </c>
      <c r="C36" s="93">
        <v>114180</v>
      </c>
      <c r="D36" s="93">
        <v>443153</v>
      </c>
      <c r="E36" s="93">
        <v>443153</v>
      </c>
      <c r="F36" s="93">
        <v>369307</v>
      </c>
      <c r="G36" s="93">
        <f t="shared" si="6"/>
        <v>0</v>
      </c>
    </row>
    <row r="37" spans="1:7" ht="15" x14ac:dyDescent="0.25">
      <c r="A37" s="94" t="s">
        <v>335</v>
      </c>
      <c r="B37" s="93">
        <v>53203</v>
      </c>
      <c r="C37" s="93">
        <v>30077</v>
      </c>
      <c r="D37" s="93">
        <v>83280</v>
      </c>
      <c r="E37" s="93">
        <v>69428</v>
      </c>
      <c r="F37" s="93">
        <v>69428</v>
      </c>
      <c r="G37" s="93">
        <f t="shared" si="6"/>
        <v>13852</v>
      </c>
    </row>
    <row r="38" spans="1:7" ht="15" x14ac:dyDescent="0.25">
      <c r="A38" s="92" t="s">
        <v>336</v>
      </c>
      <c r="B38" s="93">
        <f>SUM(B39:B47)</f>
        <v>0</v>
      </c>
      <c r="C38" s="93">
        <f t="shared" ref="C38:G38" si="7">SUM(C39:C47)</f>
        <v>0</v>
      </c>
      <c r="D38" s="93">
        <f t="shared" si="7"/>
        <v>0</v>
      </c>
      <c r="E38" s="93">
        <f t="shared" si="7"/>
        <v>0</v>
      </c>
      <c r="F38" s="93">
        <f t="shared" si="7"/>
        <v>0</v>
      </c>
      <c r="G38" s="93">
        <f t="shared" si="7"/>
        <v>0</v>
      </c>
    </row>
    <row r="39" spans="1:7" ht="15" x14ac:dyDescent="0.25">
      <c r="A39" s="94" t="s">
        <v>337</v>
      </c>
      <c r="B39" s="93">
        <v>0</v>
      </c>
      <c r="C39" s="93">
        <v>0</v>
      </c>
      <c r="D39" s="93">
        <v>0</v>
      </c>
      <c r="E39" s="93">
        <v>0</v>
      </c>
      <c r="F39" s="93">
        <v>0</v>
      </c>
      <c r="G39" s="93">
        <f>D39-E39</f>
        <v>0</v>
      </c>
    </row>
    <row r="40" spans="1:7" ht="15" x14ac:dyDescent="0.25">
      <c r="A40" s="94" t="s">
        <v>338</v>
      </c>
      <c r="B40" s="93">
        <v>0</v>
      </c>
      <c r="C40" s="93">
        <v>0</v>
      </c>
      <c r="D40" s="93">
        <v>0</v>
      </c>
      <c r="E40" s="93">
        <v>0</v>
      </c>
      <c r="F40" s="93">
        <v>0</v>
      </c>
      <c r="G40" s="93">
        <f t="shared" ref="G40:G47" si="8">D40-E40</f>
        <v>0</v>
      </c>
    </row>
    <row r="41" spans="1:7" ht="15" x14ac:dyDescent="0.25">
      <c r="A41" s="94" t="s">
        <v>339</v>
      </c>
      <c r="B41" s="93">
        <v>0</v>
      </c>
      <c r="C41" s="93">
        <v>0</v>
      </c>
      <c r="D41" s="93">
        <v>0</v>
      </c>
      <c r="E41" s="93">
        <v>0</v>
      </c>
      <c r="F41" s="93">
        <v>0</v>
      </c>
      <c r="G41" s="93">
        <f t="shared" si="8"/>
        <v>0</v>
      </c>
    </row>
    <row r="42" spans="1:7" ht="15" x14ac:dyDescent="0.25">
      <c r="A42" s="94" t="s">
        <v>340</v>
      </c>
      <c r="B42" s="93">
        <v>0</v>
      </c>
      <c r="C42" s="93">
        <v>0</v>
      </c>
      <c r="D42" s="93">
        <v>0</v>
      </c>
      <c r="E42" s="93">
        <v>0</v>
      </c>
      <c r="F42" s="93">
        <v>0</v>
      </c>
      <c r="G42" s="93">
        <f t="shared" si="8"/>
        <v>0</v>
      </c>
    </row>
    <row r="43" spans="1:7" ht="15" x14ac:dyDescent="0.25">
      <c r="A43" s="94" t="s">
        <v>341</v>
      </c>
      <c r="B43" s="93">
        <v>0</v>
      </c>
      <c r="C43" s="93">
        <v>0</v>
      </c>
      <c r="D43" s="93">
        <v>0</v>
      </c>
      <c r="E43" s="93">
        <v>0</v>
      </c>
      <c r="F43" s="93">
        <v>0</v>
      </c>
      <c r="G43" s="93">
        <f t="shared" si="8"/>
        <v>0</v>
      </c>
    </row>
    <row r="44" spans="1:7" ht="15" x14ac:dyDescent="0.25">
      <c r="A44" s="94" t="s">
        <v>342</v>
      </c>
      <c r="B44" s="93">
        <v>0</v>
      </c>
      <c r="C44" s="93">
        <v>0</v>
      </c>
      <c r="D44" s="93">
        <v>0</v>
      </c>
      <c r="E44" s="93">
        <v>0</v>
      </c>
      <c r="F44" s="93">
        <v>0</v>
      </c>
      <c r="G44" s="93">
        <f t="shared" si="8"/>
        <v>0</v>
      </c>
    </row>
    <row r="45" spans="1:7" ht="15" x14ac:dyDescent="0.25">
      <c r="A45" s="94" t="s">
        <v>343</v>
      </c>
      <c r="B45" s="93">
        <v>0</v>
      </c>
      <c r="C45" s="93">
        <v>0</v>
      </c>
      <c r="D45" s="93">
        <v>0</v>
      </c>
      <c r="E45" s="93">
        <v>0</v>
      </c>
      <c r="F45" s="93">
        <v>0</v>
      </c>
      <c r="G45" s="93">
        <f t="shared" si="8"/>
        <v>0</v>
      </c>
    </row>
    <row r="46" spans="1:7" ht="15" x14ac:dyDescent="0.25">
      <c r="A46" s="94" t="s">
        <v>344</v>
      </c>
      <c r="B46" s="93">
        <v>0</v>
      </c>
      <c r="C46" s="93">
        <v>0</v>
      </c>
      <c r="D46" s="93">
        <v>0</v>
      </c>
      <c r="E46" s="93">
        <v>0</v>
      </c>
      <c r="F46" s="93">
        <v>0</v>
      </c>
      <c r="G46" s="93">
        <f t="shared" si="8"/>
        <v>0</v>
      </c>
    </row>
    <row r="47" spans="1:7" ht="15" x14ac:dyDescent="0.25">
      <c r="A47" s="94" t="s">
        <v>345</v>
      </c>
      <c r="B47" s="93">
        <v>0</v>
      </c>
      <c r="C47" s="93">
        <v>0</v>
      </c>
      <c r="D47" s="93">
        <v>0</v>
      </c>
      <c r="E47" s="93">
        <v>0</v>
      </c>
      <c r="F47" s="93">
        <v>0</v>
      </c>
      <c r="G47" s="93">
        <f t="shared" si="8"/>
        <v>0</v>
      </c>
    </row>
    <row r="48" spans="1:7" ht="15" x14ac:dyDescent="0.25">
      <c r="A48" s="92" t="s">
        <v>346</v>
      </c>
      <c r="B48" s="93">
        <f>SUM(B49:B57)</f>
        <v>0</v>
      </c>
      <c r="C48" s="93">
        <f t="shared" ref="C48:G48" si="9">SUM(C49:C57)</f>
        <v>523268</v>
      </c>
      <c r="D48" s="93">
        <f t="shared" si="9"/>
        <v>523268</v>
      </c>
      <c r="E48" s="93">
        <f t="shared" si="9"/>
        <v>523268</v>
      </c>
      <c r="F48" s="93">
        <f t="shared" si="9"/>
        <v>523268</v>
      </c>
      <c r="G48" s="93">
        <f t="shared" si="9"/>
        <v>0</v>
      </c>
    </row>
    <row r="49" spans="1:7" ht="15" x14ac:dyDescent="0.25">
      <c r="A49" s="94" t="s">
        <v>347</v>
      </c>
      <c r="B49" s="93">
        <v>0</v>
      </c>
      <c r="C49" s="93">
        <v>501193</v>
      </c>
      <c r="D49" s="93">
        <v>501193</v>
      </c>
      <c r="E49" s="93">
        <v>501193</v>
      </c>
      <c r="F49" s="93">
        <v>501193</v>
      </c>
      <c r="G49" s="93">
        <f>D49-E49</f>
        <v>0</v>
      </c>
    </row>
    <row r="50" spans="1:7" ht="15" x14ac:dyDescent="0.25">
      <c r="A50" s="94" t="s">
        <v>348</v>
      </c>
      <c r="B50" s="93">
        <v>0</v>
      </c>
      <c r="C50" s="93">
        <v>22075</v>
      </c>
      <c r="D50" s="93">
        <v>22075</v>
      </c>
      <c r="E50" s="93">
        <v>22075</v>
      </c>
      <c r="F50" s="93">
        <v>22075</v>
      </c>
      <c r="G50" s="93">
        <f t="shared" ref="G50:G57" si="10">D50-E50</f>
        <v>0</v>
      </c>
    </row>
    <row r="51" spans="1:7" ht="15" x14ac:dyDescent="0.25">
      <c r="A51" s="94" t="s">
        <v>349</v>
      </c>
      <c r="B51" s="93">
        <v>0</v>
      </c>
      <c r="C51" s="93">
        <v>0</v>
      </c>
      <c r="D51" s="93">
        <v>0</v>
      </c>
      <c r="E51" s="93">
        <v>0</v>
      </c>
      <c r="F51" s="93">
        <v>0</v>
      </c>
      <c r="G51" s="93">
        <f t="shared" si="10"/>
        <v>0</v>
      </c>
    </row>
    <row r="52" spans="1:7" ht="15" x14ac:dyDescent="0.25">
      <c r="A52" s="94" t="s">
        <v>350</v>
      </c>
      <c r="B52" s="93">
        <v>0</v>
      </c>
      <c r="C52" s="93">
        <v>0</v>
      </c>
      <c r="D52" s="93">
        <v>0</v>
      </c>
      <c r="E52" s="93">
        <v>0</v>
      </c>
      <c r="F52" s="93">
        <v>0</v>
      </c>
      <c r="G52" s="93">
        <f t="shared" si="10"/>
        <v>0</v>
      </c>
    </row>
    <row r="53" spans="1:7" ht="15" x14ac:dyDescent="0.25">
      <c r="A53" s="94" t="s">
        <v>351</v>
      </c>
      <c r="B53" s="93">
        <v>0</v>
      </c>
      <c r="C53" s="93">
        <v>0</v>
      </c>
      <c r="D53" s="93">
        <v>0</v>
      </c>
      <c r="E53" s="93">
        <v>0</v>
      </c>
      <c r="F53" s="93">
        <v>0</v>
      </c>
      <c r="G53" s="93">
        <f t="shared" si="10"/>
        <v>0</v>
      </c>
    </row>
    <row r="54" spans="1:7" ht="15" x14ac:dyDescent="0.25">
      <c r="A54" s="94" t="s">
        <v>352</v>
      </c>
      <c r="B54" s="93">
        <v>0</v>
      </c>
      <c r="C54" s="93">
        <v>0</v>
      </c>
      <c r="D54" s="93">
        <v>0</v>
      </c>
      <c r="E54" s="93">
        <v>0</v>
      </c>
      <c r="F54" s="93">
        <v>0</v>
      </c>
      <c r="G54" s="93">
        <f t="shared" si="10"/>
        <v>0</v>
      </c>
    </row>
    <row r="55" spans="1:7" ht="15" x14ac:dyDescent="0.25">
      <c r="A55" s="94" t="s">
        <v>353</v>
      </c>
      <c r="B55" s="93">
        <v>0</v>
      </c>
      <c r="C55" s="93">
        <v>0</v>
      </c>
      <c r="D55" s="93">
        <v>0</v>
      </c>
      <c r="E55" s="93">
        <v>0</v>
      </c>
      <c r="F55" s="93">
        <v>0</v>
      </c>
      <c r="G55" s="93">
        <f t="shared" si="10"/>
        <v>0</v>
      </c>
    </row>
    <row r="56" spans="1:7" ht="15" x14ac:dyDescent="0.25">
      <c r="A56" s="94" t="s">
        <v>354</v>
      </c>
      <c r="B56" s="93">
        <v>0</v>
      </c>
      <c r="C56" s="93">
        <v>0</v>
      </c>
      <c r="D56" s="93">
        <v>0</v>
      </c>
      <c r="E56" s="93">
        <v>0</v>
      </c>
      <c r="F56" s="93">
        <v>0</v>
      </c>
      <c r="G56" s="93">
        <f t="shared" si="10"/>
        <v>0</v>
      </c>
    </row>
    <row r="57" spans="1:7" ht="15" x14ac:dyDescent="0.25">
      <c r="A57" s="94" t="s">
        <v>355</v>
      </c>
      <c r="B57" s="93">
        <v>0</v>
      </c>
      <c r="C57" s="93">
        <v>0</v>
      </c>
      <c r="D57" s="93">
        <v>0</v>
      </c>
      <c r="E57" s="93">
        <v>0</v>
      </c>
      <c r="F57" s="93">
        <v>0</v>
      </c>
      <c r="G57" s="93">
        <f t="shared" si="10"/>
        <v>0</v>
      </c>
    </row>
    <row r="58" spans="1:7" ht="15" x14ac:dyDescent="0.25">
      <c r="A58" s="92" t="s">
        <v>356</v>
      </c>
      <c r="B58" s="93">
        <f>SUM(B59:B61)</f>
        <v>0</v>
      </c>
      <c r="C58" s="93">
        <f t="shared" ref="C58:G58" si="11">SUM(C59:C61)</f>
        <v>0</v>
      </c>
      <c r="D58" s="93">
        <f t="shared" si="11"/>
        <v>0</v>
      </c>
      <c r="E58" s="93">
        <f t="shared" si="11"/>
        <v>0</v>
      </c>
      <c r="F58" s="93">
        <f t="shared" si="11"/>
        <v>0</v>
      </c>
      <c r="G58" s="93">
        <f t="shared" si="11"/>
        <v>0</v>
      </c>
    </row>
    <row r="59" spans="1:7" ht="15" x14ac:dyDescent="0.25">
      <c r="A59" s="94" t="s">
        <v>357</v>
      </c>
      <c r="B59" s="93">
        <v>0</v>
      </c>
      <c r="C59" s="93">
        <v>0</v>
      </c>
      <c r="D59" s="93">
        <v>0</v>
      </c>
      <c r="E59" s="93">
        <v>0</v>
      </c>
      <c r="F59" s="93">
        <v>0</v>
      </c>
      <c r="G59" s="93">
        <f>D59-E59</f>
        <v>0</v>
      </c>
    </row>
    <row r="60" spans="1:7" ht="15" x14ac:dyDescent="0.25">
      <c r="A60" s="94" t="s">
        <v>358</v>
      </c>
      <c r="B60" s="93">
        <v>0</v>
      </c>
      <c r="C60" s="93">
        <v>0</v>
      </c>
      <c r="D60" s="93">
        <v>0</v>
      </c>
      <c r="E60" s="93">
        <v>0</v>
      </c>
      <c r="F60" s="93">
        <v>0</v>
      </c>
      <c r="G60" s="93">
        <f t="shared" ref="G60:G61" si="12">D60-E60</f>
        <v>0</v>
      </c>
    </row>
    <row r="61" spans="1:7" ht="15" x14ac:dyDescent="0.25">
      <c r="A61" s="94" t="s">
        <v>359</v>
      </c>
      <c r="B61" s="93">
        <v>0</v>
      </c>
      <c r="C61" s="93">
        <v>0</v>
      </c>
      <c r="D61" s="93">
        <v>0</v>
      </c>
      <c r="E61" s="93">
        <v>0</v>
      </c>
      <c r="F61" s="93">
        <v>0</v>
      </c>
      <c r="G61" s="93">
        <f t="shared" si="12"/>
        <v>0</v>
      </c>
    </row>
    <row r="62" spans="1:7" ht="15" x14ac:dyDescent="0.25">
      <c r="A62" s="92" t="s">
        <v>360</v>
      </c>
      <c r="B62" s="93">
        <f>SUM(B63:B67,B69:B70)</f>
        <v>0</v>
      </c>
      <c r="C62" s="93">
        <f t="shared" ref="C62:G62" si="13">SUM(C63:C67,C69:C70)</f>
        <v>0</v>
      </c>
      <c r="D62" s="93">
        <f t="shared" si="13"/>
        <v>0</v>
      </c>
      <c r="E62" s="93">
        <f t="shared" si="13"/>
        <v>0</v>
      </c>
      <c r="F62" s="93">
        <f t="shared" si="13"/>
        <v>0</v>
      </c>
      <c r="G62" s="93">
        <f t="shared" si="13"/>
        <v>0</v>
      </c>
    </row>
    <row r="63" spans="1:7" ht="15" x14ac:dyDescent="0.25">
      <c r="A63" s="94" t="s">
        <v>361</v>
      </c>
      <c r="B63" s="93">
        <v>0</v>
      </c>
      <c r="C63" s="93">
        <v>0</v>
      </c>
      <c r="D63" s="93">
        <v>0</v>
      </c>
      <c r="E63" s="93">
        <v>0</v>
      </c>
      <c r="F63" s="93">
        <v>0</v>
      </c>
      <c r="G63" s="93">
        <f>D63-E63</f>
        <v>0</v>
      </c>
    </row>
    <row r="64" spans="1:7" ht="15" x14ac:dyDescent="0.25">
      <c r="A64" s="94" t="s">
        <v>362</v>
      </c>
      <c r="B64" s="93">
        <v>0</v>
      </c>
      <c r="C64" s="93">
        <v>0</v>
      </c>
      <c r="D64" s="93">
        <v>0</v>
      </c>
      <c r="E64" s="93">
        <v>0</v>
      </c>
      <c r="F64" s="93">
        <v>0</v>
      </c>
      <c r="G64" s="93">
        <f t="shared" ref="G64:G70" si="14">D64-E64</f>
        <v>0</v>
      </c>
    </row>
    <row r="65" spans="1:7" ht="15" x14ac:dyDescent="0.25">
      <c r="A65" s="94" t="s">
        <v>363</v>
      </c>
      <c r="B65" s="93">
        <v>0</v>
      </c>
      <c r="C65" s="93">
        <v>0</v>
      </c>
      <c r="D65" s="93">
        <v>0</v>
      </c>
      <c r="E65" s="93">
        <v>0</v>
      </c>
      <c r="F65" s="93">
        <v>0</v>
      </c>
      <c r="G65" s="93">
        <f t="shared" si="14"/>
        <v>0</v>
      </c>
    </row>
    <row r="66" spans="1:7" ht="15" x14ac:dyDescent="0.25">
      <c r="A66" s="94" t="s">
        <v>364</v>
      </c>
      <c r="B66" s="93">
        <v>0</v>
      </c>
      <c r="C66" s="93">
        <v>0</v>
      </c>
      <c r="D66" s="93">
        <v>0</v>
      </c>
      <c r="E66" s="93">
        <v>0</v>
      </c>
      <c r="F66" s="93">
        <v>0</v>
      </c>
      <c r="G66" s="93">
        <f t="shared" si="14"/>
        <v>0</v>
      </c>
    </row>
    <row r="67" spans="1:7" ht="15" x14ac:dyDescent="0.25">
      <c r="A67" s="94" t="s">
        <v>365</v>
      </c>
      <c r="B67" s="93">
        <v>0</v>
      </c>
      <c r="C67" s="93">
        <v>0</v>
      </c>
      <c r="D67" s="93">
        <v>0</v>
      </c>
      <c r="E67" s="93">
        <v>0</v>
      </c>
      <c r="F67" s="93">
        <v>0</v>
      </c>
      <c r="G67" s="93">
        <f t="shared" si="14"/>
        <v>0</v>
      </c>
    </row>
    <row r="68" spans="1:7" ht="15" x14ac:dyDescent="0.25">
      <c r="A68" s="94" t="s">
        <v>366</v>
      </c>
      <c r="B68" s="93">
        <v>0</v>
      </c>
      <c r="C68" s="93">
        <v>0</v>
      </c>
      <c r="D68" s="93">
        <v>0</v>
      </c>
      <c r="E68" s="93">
        <v>0</v>
      </c>
      <c r="F68" s="93">
        <v>0</v>
      </c>
      <c r="G68" s="93">
        <f t="shared" si="14"/>
        <v>0</v>
      </c>
    </row>
    <row r="69" spans="1:7" ht="15" x14ac:dyDescent="0.25">
      <c r="A69" s="94" t="s">
        <v>367</v>
      </c>
      <c r="B69" s="93">
        <v>0</v>
      </c>
      <c r="C69" s="93">
        <v>0</v>
      </c>
      <c r="D69" s="93">
        <v>0</v>
      </c>
      <c r="E69" s="93">
        <v>0</v>
      </c>
      <c r="F69" s="93">
        <v>0</v>
      </c>
      <c r="G69" s="93">
        <f t="shared" si="14"/>
        <v>0</v>
      </c>
    </row>
    <row r="70" spans="1:7" ht="15" x14ac:dyDescent="0.25">
      <c r="A70" s="94" t="s">
        <v>368</v>
      </c>
      <c r="B70" s="93">
        <v>0</v>
      </c>
      <c r="C70" s="93">
        <v>0</v>
      </c>
      <c r="D70" s="93">
        <v>0</v>
      </c>
      <c r="E70" s="93">
        <v>0</v>
      </c>
      <c r="F70" s="93">
        <v>0</v>
      </c>
      <c r="G70" s="93">
        <f t="shared" si="14"/>
        <v>0</v>
      </c>
    </row>
    <row r="71" spans="1:7" ht="15" x14ac:dyDescent="0.25">
      <c r="A71" s="92" t="s">
        <v>369</v>
      </c>
      <c r="B71" s="93">
        <f>SUM(B72:B74)</f>
        <v>0</v>
      </c>
      <c r="C71" s="93">
        <f t="shared" ref="C71:G71" si="15">SUM(C72:C74)</f>
        <v>0</v>
      </c>
      <c r="D71" s="93">
        <f t="shared" si="15"/>
        <v>0</v>
      </c>
      <c r="E71" s="93">
        <f t="shared" si="15"/>
        <v>0</v>
      </c>
      <c r="F71" s="93">
        <f t="shared" si="15"/>
        <v>0</v>
      </c>
      <c r="G71" s="93">
        <f t="shared" si="15"/>
        <v>0</v>
      </c>
    </row>
    <row r="72" spans="1:7" ht="15" x14ac:dyDescent="0.25">
      <c r="A72" s="94" t="s">
        <v>370</v>
      </c>
      <c r="B72" s="93">
        <v>0</v>
      </c>
      <c r="C72" s="93">
        <v>0</v>
      </c>
      <c r="D72" s="93">
        <v>0</v>
      </c>
      <c r="E72" s="93">
        <v>0</v>
      </c>
      <c r="F72" s="93">
        <v>0</v>
      </c>
      <c r="G72" s="93">
        <f>D72-E72</f>
        <v>0</v>
      </c>
    </row>
    <row r="73" spans="1:7" ht="15" x14ac:dyDescent="0.25">
      <c r="A73" s="94" t="s">
        <v>371</v>
      </c>
      <c r="B73" s="93">
        <v>0</v>
      </c>
      <c r="C73" s="93">
        <v>0</v>
      </c>
      <c r="D73" s="93">
        <v>0</v>
      </c>
      <c r="E73" s="93">
        <v>0</v>
      </c>
      <c r="F73" s="93">
        <v>0</v>
      </c>
      <c r="G73" s="93">
        <f t="shared" ref="G73:G74" si="16">D73-E73</f>
        <v>0</v>
      </c>
    </row>
    <row r="74" spans="1:7" ht="15" x14ac:dyDescent="0.25">
      <c r="A74" s="94" t="s">
        <v>372</v>
      </c>
      <c r="B74" s="93">
        <v>0</v>
      </c>
      <c r="C74" s="93">
        <v>0</v>
      </c>
      <c r="D74" s="93">
        <v>0</v>
      </c>
      <c r="E74" s="93">
        <v>0</v>
      </c>
      <c r="F74" s="93">
        <v>0</v>
      </c>
      <c r="G74" s="93">
        <f t="shared" si="16"/>
        <v>0</v>
      </c>
    </row>
    <row r="75" spans="1:7" ht="15" x14ac:dyDescent="0.25">
      <c r="A75" s="92" t="s">
        <v>373</v>
      </c>
      <c r="B75" s="93">
        <f>SUM(B76:B82)</f>
        <v>0</v>
      </c>
      <c r="C75" s="93">
        <f t="shared" ref="C75:G75" si="17">SUM(C76:C82)</f>
        <v>0</v>
      </c>
      <c r="D75" s="93">
        <f t="shared" si="17"/>
        <v>0</v>
      </c>
      <c r="E75" s="93">
        <f t="shared" si="17"/>
        <v>0</v>
      </c>
      <c r="F75" s="93">
        <f t="shared" si="17"/>
        <v>0</v>
      </c>
      <c r="G75" s="93">
        <f t="shared" si="17"/>
        <v>0</v>
      </c>
    </row>
    <row r="76" spans="1:7" ht="15" x14ac:dyDescent="0.25">
      <c r="A76" s="94" t="s">
        <v>374</v>
      </c>
      <c r="B76" s="93">
        <v>0</v>
      </c>
      <c r="C76" s="93">
        <v>0</v>
      </c>
      <c r="D76" s="93">
        <v>0</v>
      </c>
      <c r="E76" s="93">
        <v>0</v>
      </c>
      <c r="F76" s="93">
        <v>0</v>
      </c>
      <c r="G76" s="93">
        <f>D76-E76</f>
        <v>0</v>
      </c>
    </row>
    <row r="77" spans="1:7" ht="15" x14ac:dyDescent="0.25">
      <c r="A77" s="94" t="s">
        <v>375</v>
      </c>
      <c r="B77" s="93">
        <v>0</v>
      </c>
      <c r="C77" s="93">
        <v>0</v>
      </c>
      <c r="D77" s="93">
        <v>0</v>
      </c>
      <c r="E77" s="93">
        <v>0</v>
      </c>
      <c r="F77" s="93">
        <v>0</v>
      </c>
      <c r="G77" s="93">
        <f t="shared" ref="G77:G82" si="18">D77-E77</f>
        <v>0</v>
      </c>
    </row>
    <row r="78" spans="1:7" ht="15" x14ac:dyDescent="0.25">
      <c r="A78" s="94" t="s">
        <v>376</v>
      </c>
      <c r="B78" s="93">
        <v>0</v>
      </c>
      <c r="C78" s="93">
        <v>0</v>
      </c>
      <c r="D78" s="93">
        <v>0</v>
      </c>
      <c r="E78" s="93">
        <v>0</v>
      </c>
      <c r="F78" s="93">
        <v>0</v>
      </c>
      <c r="G78" s="93">
        <f t="shared" si="18"/>
        <v>0</v>
      </c>
    </row>
    <row r="79" spans="1:7" ht="15" x14ac:dyDescent="0.25">
      <c r="A79" s="94" t="s">
        <v>377</v>
      </c>
      <c r="B79" s="93">
        <v>0</v>
      </c>
      <c r="C79" s="93">
        <v>0</v>
      </c>
      <c r="D79" s="93">
        <v>0</v>
      </c>
      <c r="E79" s="93">
        <v>0</v>
      </c>
      <c r="F79" s="93">
        <v>0</v>
      </c>
      <c r="G79" s="93">
        <f t="shared" si="18"/>
        <v>0</v>
      </c>
    </row>
    <row r="80" spans="1:7" ht="15" x14ac:dyDescent="0.25">
      <c r="A80" s="94" t="s">
        <v>378</v>
      </c>
      <c r="B80" s="93">
        <v>0</v>
      </c>
      <c r="C80" s="93">
        <v>0</v>
      </c>
      <c r="D80" s="93">
        <v>0</v>
      </c>
      <c r="E80" s="93">
        <v>0</v>
      </c>
      <c r="F80" s="93">
        <v>0</v>
      </c>
      <c r="G80" s="93">
        <f t="shared" si="18"/>
        <v>0</v>
      </c>
    </row>
    <row r="81" spans="1:7" ht="15" x14ac:dyDescent="0.25">
      <c r="A81" s="94" t="s">
        <v>379</v>
      </c>
      <c r="B81" s="93">
        <v>0</v>
      </c>
      <c r="C81" s="93">
        <v>0</v>
      </c>
      <c r="D81" s="93">
        <v>0</v>
      </c>
      <c r="E81" s="93">
        <v>0</v>
      </c>
      <c r="F81" s="93">
        <v>0</v>
      </c>
      <c r="G81" s="93">
        <f t="shared" si="18"/>
        <v>0</v>
      </c>
    </row>
    <row r="82" spans="1:7" ht="15" x14ac:dyDescent="0.25">
      <c r="A82" s="94" t="s">
        <v>380</v>
      </c>
      <c r="B82" s="93">
        <v>0</v>
      </c>
      <c r="C82" s="93">
        <v>0</v>
      </c>
      <c r="D82" s="93">
        <v>0</v>
      </c>
      <c r="E82" s="93">
        <v>0</v>
      </c>
      <c r="F82" s="93">
        <v>0</v>
      </c>
      <c r="G82" s="93">
        <f t="shared" si="18"/>
        <v>0</v>
      </c>
    </row>
    <row r="83" spans="1:7" ht="15" x14ac:dyDescent="0.25">
      <c r="A83" s="95"/>
      <c r="B83" s="96"/>
      <c r="C83" s="96"/>
      <c r="D83" s="96"/>
      <c r="E83" s="96"/>
      <c r="F83" s="96"/>
      <c r="G83" s="96"/>
    </row>
    <row r="84" spans="1:7" ht="15" x14ac:dyDescent="0.25">
      <c r="A84" s="97" t="s">
        <v>381</v>
      </c>
      <c r="B84" s="91">
        <f>SUM(B85,B93,B103,B113,B123,B133,B137,B146,B150)</f>
        <v>0</v>
      </c>
      <c r="C84" s="91">
        <f t="shared" ref="C84:G84" si="19">SUM(C85,C93,C103,C113,C123,C133,C137,C146,C150)</f>
        <v>0</v>
      </c>
      <c r="D84" s="91">
        <f t="shared" si="19"/>
        <v>0</v>
      </c>
      <c r="E84" s="91">
        <f>SUM(E85,E93,E103,E113,E123,E133,E137,E146,E150)</f>
        <v>0</v>
      </c>
      <c r="F84" s="91">
        <f t="shared" si="19"/>
        <v>0</v>
      </c>
      <c r="G84" s="91">
        <f t="shared" si="19"/>
        <v>0</v>
      </c>
    </row>
    <row r="85" spans="1:7" ht="15" x14ac:dyDescent="0.25">
      <c r="A85" s="92" t="s">
        <v>308</v>
      </c>
      <c r="B85" s="93">
        <f>SUM(B86:B92)</f>
        <v>0</v>
      </c>
      <c r="C85" s="93">
        <f t="shared" ref="C85:G85" si="20">SUM(C86:C92)</f>
        <v>0</v>
      </c>
      <c r="D85" s="93">
        <f t="shared" si="20"/>
        <v>0</v>
      </c>
      <c r="E85" s="93">
        <f t="shared" si="20"/>
        <v>0</v>
      </c>
      <c r="F85" s="93">
        <f t="shared" si="20"/>
        <v>0</v>
      </c>
      <c r="G85" s="93">
        <f t="shared" si="20"/>
        <v>0</v>
      </c>
    </row>
    <row r="86" spans="1:7" ht="15" x14ac:dyDescent="0.25">
      <c r="A86" s="94" t="s">
        <v>309</v>
      </c>
      <c r="B86" s="93">
        <v>0</v>
      </c>
      <c r="C86" s="93">
        <v>0</v>
      </c>
      <c r="D86" s="93">
        <v>0</v>
      </c>
      <c r="E86" s="93">
        <v>0</v>
      </c>
      <c r="F86" s="93">
        <v>0</v>
      </c>
      <c r="G86" s="93">
        <f>D86-E86</f>
        <v>0</v>
      </c>
    </row>
    <row r="87" spans="1:7" ht="15" x14ac:dyDescent="0.25">
      <c r="A87" s="94" t="s">
        <v>310</v>
      </c>
      <c r="B87" s="93">
        <v>0</v>
      </c>
      <c r="C87" s="93">
        <v>0</v>
      </c>
      <c r="D87" s="93">
        <v>0</v>
      </c>
      <c r="E87" s="93">
        <v>0</v>
      </c>
      <c r="F87" s="93">
        <v>0</v>
      </c>
      <c r="G87" s="93">
        <f t="shared" ref="G87:G92" si="21">D87-E87</f>
        <v>0</v>
      </c>
    </row>
    <row r="88" spans="1:7" ht="15" x14ac:dyDescent="0.25">
      <c r="A88" s="94" t="s">
        <v>311</v>
      </c>
      <c r="B88" s="93">
        <v>0</v>
      </c>
      <c r="C88" s="93">
        <v>0</v>
      </c>
      <c r="D88" s="93">
        <v>0</v>
      </c>
      <c r="E88" s="93">
        <v>0</v>
      </c>
      <c r="F88" s="93">
        <v>0</v>
      </c>
      <c r="G88" s="93">
        <f t="shared" si="21"/>
        <v>0</v>
      </c>
    </row>
    <row r="89" spans="1:7" ht="15" x14ac:dyDescent="0.25">
      <c r="A89" s="94" t="s">
        <v>312</v>
      </c>
      <c r="B89" s="93">
        <v>0</v>
      </c>
      <c r="C89" s="93">
        <v>0</v>
      </c>
      <c r="D89" s="93">
        <v>0</v>
      </c>
      <c r="E89" s="93">
        <v>0</v>
      </c>
      <c r="F89" s="93">
        <v>0</v>
      </c>
      <c r="G89" s="93">
        <f t="shared" si="21"/>
        <v>0</v>
      </c>
    </row>
    <row r="90" spans="1:7" ht="15" x14ac:dyDescent="0.25">
      <c r="A90" s="94" t="s">
        <v>313</v>
      </c>
      <c r="B90" s="93">
        <v>0</v>
      </c>
      <c r="C90" s="93">
        <v>0</v>
      </c>
      <c r="D90" s="93">
        <v>0</v>
      </c>
      <c r="E90" s="93">
        <v>0</v>
      </c>
      <c r="F90" s="93">
        <v>0</v>
      </c>
      <c r="G90" s="93">
        <f t="shared" si="21"/>
        <v>0</v>
      </c>
    </row>
    <row r="91" spans="1:7" ht="15" x14ac:dyDescent="0.25">
      <c r="A91" s="94" t="s">
        <v>314</v>
      </c>
      <c r="B91" s="93">
        <v>0</v>
      </c>
      <c r="C91" s="93">
        <v>0</v>
      </c>
      <c r="D91" s="93">
        <v>0</v>
      </c>
      <c r="E91" s="93">
        <v>0</v>
      </c>
      <c r="F91" s="93">
        <v>0</v>
      </c>
      <c r="G91" s="93">
        <f t="shared" si="21"/>
        <v>0</v>
      </c>
    </row>
    <row r="92" spans="1:7" ht="15" x14ac:dyDescent="0.25">
      <c r="A92" s="94" t="s">
        <v>315</v>
      </c>
      <c r="B92" s="93">
        <v>0</v>
      </c>
      <c r="C92" s="93">
        <v>0</v>
      </c>
      <c r="D92" s="93">
        <v>0</v>
      </c>
      <c r="E92" s="93">
        <v>0</v>
      </c>
      <c r="F92" s="93">
        <v>0</v>
      </c>
      <c r="G92" s="93">
        <f t="shared" si="21"/>
        <v>0</v>
      </c>
    </row>
    <row r="93" spans="1:7" ht="15" x14ac:dyDescent="0.25">
      <c r="A93" s="92" t="s">
        <v>316</v>
      </c>
      <c r="B93" s="93">
        <f>SUM(B94:B102)</f>
        <v>0</v>
      </c>
      <c r="C93" s="93">
        <f t="shared" ref="C93:G93" si="22">SUM(C94:C102)</f>
        <v>0</v>
      </c>
      <c r="D93" s="93">
        <f t="shared" si="22"/>
        <v>0</v>
      </c>
      <c r="E93" s="93">
        <f t="shared" si="22"/>
        <v>0</v>
      </c>
      <c r="F93" s="93">
        <f t="shared" si="22"/>
        <v>0</v>
      </c>
      <c r="G93" s="93">
        <f t="shared" si="22"/>
        <v>0</v>
      </c>
    </row>
    <row r="94" spans="1:7" ht="15" x14ac:dyDescent="0.25">
      <c r="A94" s="94" t="s">
        <v>317</v>
      </c>
      <c r="B94" s="93">
        <v>0</v>
      </c>
      <c r="C94" s="93">
        <v>0</v>
      </c>
      <c r="D94" s="93">
        <v>0</v>
      </c>
      <c r="E94" s="93">
        <v>0</v>
      </c>
      <c r="F94" s="93">
        <v>0</v>
      </c>
      <c r="G94" s="93">
        <f>D94-E94</f>
        <v>0</v>
      </c>
    </row>
    <row r="95" spans="1:7" ht="15" x14ac:dyDescent="0.25">
      <c r="A95" s="94" t="s">
        <v>318</v>
      </c>
      <c r="B95" s="93">
        <v>0</v>
      </c>
      <c r="C95" s="93">
        <v>0</v>
      </c>
      <c r="D95" s="93">
        <v>0</v>
      </c>
      <c r="E95" s="93">
        <v>0</v>
      </c>
      <c r="F95" s="93">
        <v>0</v>
      </c>
      <c r="G95" s="93">
        <f t="shared" ref="G95:G102" si="23">D95-E95</f>
        <v>0</v>
      </c>
    </row>
    <row r="96" spans="1:7" ht="15" x14ac:dyDescent="0.25">
      <c r="A96" s="94" t="s">
        <v>319</v>
      </c>
      <c r="B96" s="93">
        <v>0</v>
      </c>
      <c r="C96" s="93">
        <v>0</v>
      </c>
      <c r="D96" s="93">
        <v>0</v>
      </c>
      <c r="E96" s="93">
        <v>0</v>
      </c>
      <c r="F96" s="93">
        <v>0</v>
      </c>
      <c r="G96" s="93">
        <f t="shared" si="23"/>
        <v>0</v>
      </c>
    </row>
    <row r="97" spans="1:7" ht="15" x14ac:dyDescent="0.25">
      <c r="A97" s="94" t="s">
        <v>320</v>
      </c>
      <c r="B97" s="93">
        <v>0</v>
      </c>
      <c r="C97" s="93">
        <v>0</v>
      </c>
      <c r="D97" s="93">
        <v>0</v>
      </c>
      <c r="E97" s="93">
        <v>0</v>
      </c>
      <c r="F97" s="93">
        <v>0</v>
      </c>
      <c r="G97" s="93">
        <f t="shared" si="23"/>
        <v>0</v>
      </c>
    </row>
    <row r="98" spans="1:7" ht="15" x14ac:dyDescent="0.25">
      <c r="A98" s="98" t="s">
        <v>321</v>
      </c>
      <c r="B98" s="93">
        <v>0</v>
      </c>
      <c r="C98" s="93">
        <v>0</v>
      </c>
      <c r="D98" s="93">
        <v>0</v>
      </c>
      <c r="E98" s="93">
        <v>0</v>
      </c>
      <c r="F98" s="93">
        <v>0</v>
      </c>
      <c r="G98" s="93">
        <f t="shared" si="23"/>
        <v>0</v>
      </c>
    </row>
    <row r="99" spans="1:7" ht="15" x14ac:dyDescent="0.25">
      <c r="A99" s="94" t="s">
        <v>322</v>
      </c>
      <c r="B99" s="93">
        <v>0</v>
      </c>
      <c r="C99" s="93">
        <v>0</v>
      </c>
      <c r="D99" s="93">
        <v>0</v>
      </c>
      <c r="E99" s="93">
        <v>0</v>
      </c>
      <c r="F99" s="93">
        <v>0</v>
      </c>
      <c r="G99" s="93">
        <f t="shared" si="23"/>
        <v>0</v>
      </c>
    </row>
    <row r="100" spans="1:7" ht="15" x14ac:dyDescent="0.25">
      <c r="A100" s="94" t="s">
        <v>323</v>
      </c>
      <c r="B100" s="93">
        <v>0</v>
      </c>
      <c r="C100" s="93">
        <v>0</v>
      </c>
      <c r="D100" s="93">
        <v>0</v>
      </c>
      <c r="E100" s="93">
        <v>0</v>
      </c>
      <c r="F100" s="93">
        <v>0</v>
      </c>
      <c r="G100" s="93">
        <f t="shared" si="23"/>
        <v>0</v>
      </c>
    </row>
    <row r="101" spans="1:7" ht="15" x14ac:dyDescent="0.25">
      <c r="A101" s="94" t="s">
        <v>324</v>
      </c>
      <c r="B101" s="93">
        <v>0</v>
      </c>
      <c r="C101" s="93">
        <v>0</v>
      </c>
      <c r="D101" s="93">
        <v>0</v>
      </c>
      <c r="E101" s="93">
        <v>0</v>
      </c>
      <c r="F101" s="93">
        <v>0</v>
      </c>
      <c r="G101" s="93">
        <f t="shared" si="23"/>
        <v>0</v>
      </c>
    </row>
    <row r="102" spans="1:7" ht="15" x14ac:dyDescent="0.25">
      <c r="A102" s="94" t="s">
        <v>325</v>
      </c>
      <c r="B102" s="93">
        <v>0</v>
      </c>
      <c r="C102" s="93">
        <v>0</v>
      </c>
      <c r="D102" s="93">
        <v>0</v>
      </c>
      <c r="E102" s="93">
        <v>0</v>
      </c>
      <c r="F102" s="93">
        <v>0</v>
      </c>
      <c r="G102" s="93">
        <f t="shared" si="23"/>
        <v>0</v>
      </c>
    </row>
    <row r="103" spans="1:7" ht="15" x14ac:dyDescent="0.25">
      <c r="A103" s="92" t="s">
        <v>326</v>
      </c>
      <c r="B103" s="93">
        <f>SUM(B104:B112)</f>
        <v>0</v>
      </c>
      <c r="C103" s="93">
        <f>SUM(C104:C112)</f>
        <v>0</v>
      </c>
      <c r="D103" s="93">
        <f t="shared" ref="D103:G103" si="24">SUM(D104:D112)</f>
        <v>0</v>
      </c>
      <c r="E103" s="93">
        <f t="shared" si="24"/>
        <v>0</v>
      </c>
      <c r="F103" s="93">
        <f t="shared" si="24"/>
        <v>0</v>
      </c>
      <c r="G103" s="93">
        <f t="shared" si="24"/>
        <v>0</v>
      </c>
    </row>
    <row r="104" spans="1:7" ht="15" x14ac:dyDescent="0.25">
      <c r="A104" s="94" t="s">
        <v>327</v>
      </c>
      <c r="B104" s="93">
        <v>0</v>
      </c>
      <c r="C104" s="93">
        <v>0</v>
      </c>
      <c r="D104" s="93">
        <v>0</v>
      </c>
      <c r="E104" s="93">
        <v>0</v>
      </c>
      <c r="F104" s="93">
        <v>0</v>
      </c>
      <c r="G104" s="93">
        <f>D104-E104</f>
        <v>0</v>
      </c>
    </row>
    <row r="105" spans="1:7" ht="15" x14ac:dyDescent="0.25">
      <c r="A105" s="94" t="s">
        <v>328</v>
      </c>
      <c r="B105" s="93">
        <v>0</v>
      </c>
      <c r="C105" s="93">
        <v>0</v>
      </c>
      <c r="D105" s="93">
        <v>0</v>
      </c>
      <c r="E105" s="93">
        <v>0</v>
      </c>
      <c r="F105" s="93">
        <v>0</v>
      </c>
      <c r="G105" s="93">
        <f t="shared" ref="G105:G112" si="25">D105-E105</f>
        <v>0</v>
      </c>
    </row>
    <row r="106" spans="1:7" ht="15" x14ac:dyDescent="0.25">
      <c r="A106" s="94" t="s">
        <v>329</v>
      </c>
      <c r="B106" s="93">
        <v>0</v>
      </c>
      <c r="C106" s="93">
        <v>0</v>
      </c>
      <c r="D106" s="93">
        <v>0</v>
      </c>
      <c r="E106" s="93">
        <v>0</v>
      </c>
      <c r="F106" s="93">
        <v>0</v>
      </c>
      <c r="G106" s="93">
        <f t="shared" si="25"/>
        <v>0</v>
      </c>
    </row>
    <row r="107" spans="1:7" ht="15" x14ac:dyDescent="0.25">
      <c r="A107" s="94" t="s">
        <v>330</v>
      </c>
      <c r="B107" s="93">
        <v>0</v>
      </c>
      <c r="C107" s="93">
        <v>0</v>
      </c>
      <c r="D107" s="93">
        <v>0</v>
      </c>
      <c r="E107" s="93">
        <v>0</v>
      </c>
      <c r="F107" s="93">
        <v>0</v>
      </c>
      <c r="G107" s="93">
        <f t="shared" si="25"/>
        <v>0</v>
      </c>
    </row>
    <row r="108" spans="1:7" ht="15" x14ac:dyDescent="0.25">
      <c r="A108" s="94" t="s">
        <v>331</v>
      </c>
      <c r="B108" s="93">
        <v>0</v>
      </c>
      <c r="C108" s="93">
        <v>0</v>
      </c>
      <c r="D108" s="93">
        <v>0</v>
      </c>
      <c r="E108" s="93">
        <v>0</v>
      </c>
      <c r="F108" s="93">
        <v>0</v>
      </c>
      <c r="G108" s="93">
        <f t="shared" si="25"/>
        <v>0</v>
      </c>
    </row>
    <row r="109" spans="1:7" ht="15" x14ac:dyDescent="0.25">
      <c r="A109" s="94" t="s">
        <v>332</v>
      </c>
      <c r="B109" s="93">
        <v>0</v>
      </c>
      <c r="C109" s="93">
        <v>0</v>
      </c>
      <c r="D109" s="93">
        <v>0</v>
      </c>
      <c r="E109" s="93">
        <v>0</v>
      </c>
      <c r="F109" s="93">
        <v>0</v>
      </c>
      <c r="G109" s="93">
        <f t="shared" si="25"/>
        <v>0</v>
      </c>
    </row>
    <row r="110" spans="1:7" ht="15" x14ac:dyDescent="0.25">
      <c r="A110" s="94" t="s">
        <v>333</v>
      </c>
      <c r="B110" s="93">
        <v>0</v>
      </c>
      <c r="C110" s="93">
        <v>0</v>
      </c>
      <c r="D110" s="93">
        <v>0</v>
      </c>
      <c r="E110" s="93">
        <v>0</v>
      </c>
      <c r="F110" s="93">
        <v>0</v>
      </c>
      <c r="G110" s="93">
        <f t="shared" si="25"/>
        <v>0</v>
      </c>
    </row>
    <row r="111" spans="1:7" ht="15" x14ac:dyDescent="0.25">
      <c r="A111" s="94" t="s">
        <v>334</v>
      </c>
      <c r="B111" s="93">
        <v>0</v>
      </c>
      <c r="C111" s="93">
        <v>0</v>
      </c>
      <c r="D111" s="93">
        <v>0</v>
      </c>
      <c r="E111" s="93">
        <v>0</v>
      </c>
      <c r="F111" s="93">
        <v>0</v>
      </c>
      <c r="G111" s="93">
        <f t="shared" si="25"/>
        <v>0</v>
      </c>
    </row>
    <row r="112" spans="1:7" ht="15" x14ac:dyDescent="0.25">
      <c r="A112" s="94" t="s">
        <v>335</v>
      </c>
      <c r="B112" s="93">
        <v>0</v>
      </c>
      <c r="C112" s="93">
        <v>0</v>
      </c>
      <c r="D112" s="93">
        <v>0</v>
      </c>
      <c r="E112" s="93">
        <v>0</v>
      </c>
      <c r="F112" s="93">
        <v>0</v>
      </c>
      <c r="G112" s="93">
        <f t="shared" si="25"/>
        <v>0</v>
      </c>
    </row>
    <row r="113" spans="1:7" ht="15" x14ac:dyDescent="0.25">
      <c r="A113" s="92" t="s">
        <v>336</v>
      </c>
      <c r="B113" s="93">
        <f>SUM(B114:B122)</f>
        <v>0</v>
      </c>
      <c r="C113" s="93">
        <f t="shared" ref="C113:G113" si="26">SUM(C114:C122)</f>
        <v>0</v>
      </c>
      <c r="D113" s="93">
        <f t="shared" si="26"/>
        <v>0</v>
      </c>
      <c r="E113" s="93">
        <f t="shared" si="26"/>
        <v>0</v>
      </c>
      <c r="F113" s="93">
        <f t="shared" si="26"/>
        <v>0</v>
      </c>
      <c r="G113" s="93">
        <f t="shared" si="26"/>
        <v>0</v>
      </c>
    </row>
    <row r="114" spans="1:7" ht="15" x14ac:dyDescent="0.25">
      <c r="A114" s="94" t="s">
        <v>337</v>
      </c>
      <c r="B114" s="93">
        <v>0</v>
      </c>
      <c r="C114" s="93">
        <v>0</v>
      </c>
      <c r="D114" s="93">
        <v>0</v>
      </c>
      <c r="E114" s="93">
        <v>0</v>
      </c>
      <c r="F114" s="93">
        <v>0</v>
      </c>
      <c r="G114" s="93">
        <f>D114-E114</f>
        <v>0</v>
      </c>
    </row>
    <row r="115" spans="1:7" ht="15" x14ac:dyDescent="0.25">
      <c r="A115" s="94" t="s">
        <v>338</v>
      </c>
      <c r="B115" s="93">
        <v>0</v>
      </c>
      <c r="C115" s="93">
        <v>0</v>
      </c>
      <c r="D115" s="93">
        <v>0</v>
      </c>
      <c r="E115" s="93">
        <v>0</v>
      </c>
      <c r="F115" s="93">
        <v>0</v>
      </c>
      <c r="G115" s="93">
        <f t="shared" ref="G115:G122" si="27">D115-E115</f>
        <v>0</v>
      </c>
    </row>
    <row r="116" spans="1:7" ht="15" x14ac:dyDescent="0.25">
      <c r="A116" s="94" t="s">
        <v>339</v>
      </c>
      <c r="B116" s="93">
        <v>0</v>
      </c>
      <c r="C116" s="93">
        <v>0</v>
      </c>
      <c r="D116" s="93">
        <v>0</v>
      </c>
      <c r="E116" s="93">
        <v>0</v>
      </c>
      <c r="F116" s="93">
        <v>0</v>
      </c>
      <c r="G116" s="93">
        <f t="shared" si="27"/>
        <v>0</v>
      </c>
    </row>
    <row r="117" spans="1:7" ht="15" x14ac:dyDescent="0.25">
      <c r="A117" s="94" t="s">
        <v>340</v>
      </c>
      <c r="B117" s="93">
        <v>0</v>
      </c>
      <c r="C117" s="93">
        <v>0</v>
      </c>
      <c r="D117" s="93">
        <v>0</v>
      </c>
      <c r="E117" s="93">
        <v>0</v>
      </c>
      <c r="F117" s="93">
        <v>0</v>
      </c>
      <c r="G117" s="93">
        <f t="shared" si="27"/>
        <v>0</v>
      </c>
    </row>
    <row r="118" spans="1:7" ht="15" x14ac:dyDescent="0.25">
      <c r="A118" s="94" t="s">
        <v>341</v>
      </c>
      <c r="B118" s="93">
        <v>0</v>
      </c>
      <c r="C118" s="93">
        <v>0</v>
      </c>
      <c r="D118" s="93">
        <v>0</v>
      </c>
      <c r="E118" s="93">
        <v>0</v>
      </c>
      <c r="F118" s="93">
        <v>0</v>
      </c>
      <c r="G118" s="93">
        <f t="shared" si="27"/>
        <v>0</v>
      </c>
    </row>
    <row r="119" spans="1:7" ht="15" x14ac:dyDescent="0.25">
      <c r="A119" s="94" t="s">
        <v>342</v>
      </c>
      <c r="B119" s="93">
        <v>0</v>
      </c>
      <c r="C119" s="93">
        <v>0</v>
      </c>
      <c r="D119" s="93">
        <v>0</v>
      </c>
      <c r="E119" s="93">
        <v>0</v>
      </c>
      <c r="F119" s="93">
        <v>0</v>
      </c>
      <c r="G119" s="93">
        <f t="shared" si="27"/>
        <v>0</v>
      </c>
    </row>
    <row r="120" spans="1:7" ht="15" x14ac:dyDescent="0.25">
      <c r="A120" s="94" t="s">
        <v>343</v>
      </c>
      <c r="B120" s="93">
        <v>0</v>
      </c>
      <c r="C120" s="93">
        <v>0</v>
      </c>
      <c r="D120" s="93">
        <v>0</v>
      </c>
      <c r="E120" s="93">
        <v>0</v>
      </c>
      <c r="F120" s="93">
        <v>0</v>
      </c>
      <c r="G120" s="93">
        <f t="shared" si="27"/>
        <v>0</v>
      </c>
    </row>
    <row r="121" spans="1:7" ht="15" x14ac:dyDescent="0.25">
      <c r="A121" s="94" t="s">
        <v>344</v>
      </c>
      <c r="B121" s="93">
        <v>0</v>
      </c>
      <c r="C121" s="93">
        <v>0</v>
      </c>
      <c r="D121" s="93">
        <v>0</v>
      </c>
      <c r="E121" s="93">
        <v>0</v>
      </c>
      <c r="F121" s="93">
        <v>0</v>
      </c>
      <c r="G121" s="93">
        <f t="shared" si="27"/>
        <v>0</v>
      </c>
    </row>
    <row r="122" spans="1:7" ht="15" x14ac:dyDescent="0.25">
      <c r="A122" s="94" t="s">
        <v>345</v>
      </c>
      <c r="B122" s="93">
        <v>0</v>
      </c>
      <c r="C122" s="93">
        <v>0</v>
      </c>
      <c r="D122" s="93">
        <v>0</v>
      </c>
      <c r="E122" s="93">
        <v>0</v>
      </c>
      <c r="F122" s="93">
        <v>0</v>
      </c>
      <c r="G122" s="93">
        <f t="shared" si="27"/>
        <v>0</v>
      </c>
    </row>
    <row r="123" spans="1:7" ht="15" x14ac:dyDescent="0.25">
      <c r="A123" s="92" t="s">
        <v>346</v>
      </c>
      <c r="B123" s="93">
        <f>SUM(B124:B132)</f>
        <v>0</v>
      </c>
      <c r="C123" s="93">
        <f t="shared" ref="C123:G123" si="28">SUM(C124:C132)</f>
        <v>0</v>
      </c>
      <c r="D123" s="93">
        <f t="shared" si="28"/>
        <v>0</v>
      </c>
      <c r="E123" s="93">
        <f t="shared" si="28"/>
        <v>0</v>
      </c>
      <c r="F123" s="93">
        <f t="shared" si="28"/>
        <v>0</v>
      </c>
      <c r="G123" s="93">
        <f t="shared" si="28"/>
        <v>0</v>
      </c>
    </row>
    <row r="124" spans="1:7" ht="15" x14ac:dyDescent="0.25">
      <c r="A124" s="94" t="s">
        <v>347</v>
      </c>
      <c r="B124" s="93">
        <v>0</v>
      </c>
      <c r="C124" s="93">
        <v>0</v>
      </c>
      <c r="D124" s="93">
        <v>0</v>
      </c>
      <c r="E124" s="93">
        <v>0</v>
      </c>
      <c r="F124" s="93">
        <v>0</v>
      </c>
      <c r="G124" s="93">
        <f>D124-E124</f>
        <v>0</v>
      </c>
    </row>
    <row r="125" spans="1:7" ht="15" x14ac:dyDescent="0.25">
      <c r="A125" s="94" t="s">
        <v>348</v>
      </c>
      <c r="B125" s="93">
        <v>0</v>
      </c>
      <c r="C125" s="93">
        <v>0</v>
      </c>
      <c r="D125" s="93">
        <v>0</v>
      </c>
      <c r="E125" s="93">
        <v>0</v>
      </c>
      <c r="F125" s="93">
        <v>0</v>
      </c>
      <c r="G125" s="93">
        <f t="shared" ref="G125:G132" si="29">D125-E125</f>
        <v>0</v>
      </c>
    </row>
    <row r="126" spans="1:7" ht="15" x14ac:dyDescent="0.25">
      <c r="A126" s="94" t="s">
        <v>349</v>
      </c>
      <c r="B126" s="93">
        <v>0</v>
      </c>
      <c r="C126" s="93">
        <v>0</v>
      </c>
      <c r="D126" s="93">
        <v>0</v>
      </c>
      <c r="E126" s="93">
        <v>0</v>
      </c>
      <c r="F126" s="93">
        <v>0</v>
      </c>
      <c r="G126" s="93">
        <f t="shared" si="29"/>
        <v>0</v>
      </c>
    </row>
    <row r="127" spans="1:7" ht="15" x14ac:dyDescent="0.25">
      <c r="A127" s="94" t="s">
        <v>350</v>
      </c>
      <c r="B127" s="93">
        <v>0</v>
      </c>
      <c r="C127" s="93">
        <v>0</v>
      </c>
      <c r="D127" s="93">
        <v>0</v>
      </c>
      <c r="E127" s="93">
        <v>0</v>
      </c>
      <c r="F127" s="93">
        <v>0</v>
      </c>
      <c r="G127" s="93">
        <f t="shared" si="29"/>
        <v>0</v>
      </c>
    </row>
    <row r="128" spans="1:7" ht="15" x14ac:dyDescent="0.25">
      <c r="A128" s="94" t="s">
        <v>351</v>
      </c>
      <c r="B128" s="93">
        <v>0</v>
      </c>
      <c r="C128" s="93">
        <v>0</v>
      </c>
      <c r="D128" s="93">
        <v>0</v>
      </c>
      <c r="E128" s="93">
        <v>0</v>
      </c>
      <c r="F128" s="93">
        <v>0</v>
      </c>
      <c r="G128" s="93">
        <f t="shared" si="29"/>
        <v>0</v>
      </c>
    </row>
    <row r="129" spans="1:7" ht="15" x14ac:dyDescent="0.25">
      <c r="A129" s="94" t="s">
        <v>352</v>
      </c>
      <c r="B129" s="93">
        <v>0</v>
      </c>
      <c r="C129" s="93">
        <v>0</v>
      </c>
      <c r="D129" s="93">
        <v>0</v>
      </c>
      <c r="E129" s="93">
        <v>0</v>
      </c>
      <c r="F129" s="93">
        <v>0</v>
      </c>
      <c r="G129" s="93">
        <f t="shared" si="29"/>
        <v>0</v>
      </c>
    </row>
    <row r="130" spans="1:7" ht="15" x14ac:dyDescent="0.25">
      <c r="A130" s="94" t="s">
        <v>353</v>
      </c>
      <c r="B130" s="93">
        <v>0</v>
      </c>
      <c r="C130" s="93">
        <v>0</v>
      </c>
      <c r="D130" s="93">
        <v>0</v>
      </c>
      <c r="E130" s="93">
        <v>0</v>
      </c>
      <c r="F130" s="93">
        <v>0</v>
      </c>
      <c r="G130" s="93">
        <f t="shared" si="29"/>
        <v>0</v>
      </c>
    </row>
    <row r="131" spans="1:7" ht="15" x14ac:dyDescent="0.25">
      <c r="A131" s="94" t="s">
        <v>354</v>
      </c>
      <c r="B131" s="93">
        <v>0</v>
      </c>
      <c r="C131" s="93">
        <v>0</v>
      </c>
      <c r="D131" s="93">
        <v>0</v>
      </c>
      <c r="E131" s="93">
        <v>0</v>
      </c>
      <c r="F131" s="93">
        <v>0</v>
      </c>
      <c r="G131" s="93">
        <f t="shared" si="29"/>
        <v>0</v>
      </c>
    </row>
    <row r="132" spans="1:7" ht="15" x14ac:dyDescent="0.25">
      <c r="A132" s="94" t="s">
        <v>355</v>
      </c>
      <c r="B132" s="93">
        <v>0</v>
      </c>
      <c r="C132" s="93">
        <v>0</v>
      </c>
      <c r="D132" s="93">
        <v>0</v>
      </c>
      <c r="E132" s="93">
        <v>0</v>
      </c>
      <c r="F132" s="93">
        <v>0</v>
      </c>
      <c r="G132" s="93">
        <f t="shared" si="29"/>
        <v>0</v>
      </c>
    </row>
    <row r="133" spans="1:7" ht="15" x14ac:dyDescent="0.25">
      <c r="A133" s="92" t="s">
        <v>356</v>
      </c>
      <c r="B133" s="93">
        <f>SUM(B134:B136)</f>
        <v>0</v>
      </c>
      <c r="C133" s="93">
        <f t="shared" ref="C133:G133" si="30">SUM(C134:C136)</f>
        <v>0</v>
      </c>
      <c r="D133" s="93">
        <f t="shared" si="30"/>
        <v>0</v>
      </c>
      <c r="E133" s="93">
        <f t="shared" si="30"/>
        <v>0</v>
      </c>
      <c r="F133" s="93">
        <f t="shared" si="30"/>
        <v>0</v>
      </c>
      <c r="G133" s="93">
        <f t="shared" si="30"/>
        <v>0</v>
      </c>
    </row>
    <row r="134" spans="1:7" ht="15" x14ac:dyDescent="0.25">
      <c r="A134" s="94" t="s">
        <v>357</v>
      </c>
      <c r="B134" s="93">
        <v>0</v>
      </c>
      <c r="C134" s="93">
        <v>0</v>
      </c>
      <c r="D134" s="93">
        <v>0</v>
      </c>
      <c r="E134" s="93">
        <v>0</v>
      </c>
      <c r="F134" s="93">
        <v>0</v>
      </c>
      <c r="G134" s="93">
        <f>D134-E134</f>
        <v>0</v>
      </c>
    </row>
    <row r="135" spans="1:7" ht="15" x14ac:dyDescent="0.25">
      <c r="A135" s="94" t="s">
        <v>358</v>
      </c>
      <c r="B135" s="93">
        <v>0</v>
      </c>
      <c r="C135" s="93">
        <v>0</v>
      </c>
      <c r="D135" s="93">
        <v>0</v>
      </c>
      <c r="E135" s="93">
        <v>0</v>
      </c>
      <c r="F135" s="93">
        <v>0</v>
      </c>
      <c r="G135" s="93">
        <f t="shared" ref="G135:G136" si="31">D135-E135</f>
        <v>0</v>
      </c>
    </row>
    <row r="136" spans="1:7" ht="15" x14ac:dyDescent="0.25">
      <c r="A136" s="94" t="s">
        <v>359</v>
      </c>
      <c r="B136" s="93">
        <v>0</v>
      </c>
      <c r="C136" s="93">
        <v>0</v>
      </c>
      <c r="D136" s="93">
        <v>0</v>
      </c>
      <c r="E136" s="93">
        <v>0</v>
      </c>
      <c r="F136" s="93">
        <v>0</v>
      </c>
      <c r="G136" s="93">
        <f t="shared" si="31"/>
        <v>0</v>
      </c>
    </row>
    <row r="137" spans="1:7" ht="15" x14ac:dyDescent="0.25">
      <c r="A137" s="92" t="s">
        <v>360</v>
      </c>
      <c r="B137" s="93">
        <f>SUM(B138:B142,B144:B145)</f>
        <v>0</v>
      </c>
      <c r="C137" s="93">
        <f t="shared" ref="C137:G137" si="32">SUM(C138:C142,C144:C145)</f>
        <v>0</v>
      </c>
      <c r="D137" s="93">
        <f t="shared" si="32"/>
        <v>0</v>
      </c>
      <c r="E137" s="93">
        <f t="shared" si="32"/>
        <v>0</v>
      </c>
      <c r="F137" s="93">
        <f t="shared" si="32"/>
        <v>0</v>
      </c>
      <c r="G137" s="93">
        <f t="shared" si="32"/>
        <v>0</v>
      </c>
    </row>
    <row r="138" spans="1:7" ht="15" x14ac:dyDescent="0.25">
      <c r="A138" s="94" t="s">
        <v>361</v>
      </c>
      <c r="B138" s="93">
        <v>0</v>
      </c>
      <c r="C138" s="93">
        <v>0</v>
      </c>
      <c r="D138" s="93">
        <v>0</v>
      </c>
      <c r="E138" s="93">
        <v>0</v>
      </c>
      <c r="F138" s="93">
        <v>0</v>
      </c>
      <c r="G138" s="93">
        <f>D138-E138</f>
        <v>0</v>
      </c>
    </row>
    <row r="139" spans="1:7" ht="15" x14ac:dyDescent="0.25">
      <c r="A139" s="94" t="s">
        <v>362</v>
      </c>
      <c r="B139" s="93">
        <v>0</v>
      </c>
      <c r="C139" s="93">
        <v>0</v>
      </c>
      <c r="D139" s="93">
        <v>0</v>
      </c>
      <c r="E139" s="93">
        <v>0</v>
      </c>
      <c r="F139" s="93">
        <v>0</v>
      </c>
      <c r="G139" s="93">
        <f t="shared" ref="G139:G145" si="33">D139-E139</f>
        <v>0</v>
      </c>
    </row>
    <row r="140" spans="1:7" ht="15" x14ac:dyDescent="0.25">
      <c r="A140" s="94" t="s">
        <v>363</v>
      </c>
      <c r="B140" s="93">
        <v>0</v>
      </c>
      <c r="C140" s="93">
        <v>0</v>
      </c>
      <c r="D140" s="93">
        <v>0</v>
      </c>
      <c r="E140" s="93">
        <v>0</v>
      </c>
      <c r="F140" s="93">
        <v>0</v>
      </c>
      <c r="G140" s="93">
        <f t="shared" si="33"/>
        <v>0</v>
      </c>
    </row>
    <row r="141" spans="1:7" ht="15" x14ac:dyDescent="0.25">
      <c r="A141" s="94" t="s">
        <v>364</v>
      </c>
      <c r="B141" s="93">
        <v>0</v>
      </c>
      <c r="C141" s="93">
        <v>0</v>
      </c>
      <c r="D141" s="93">
        <v>0</v>
      </c>
      <c r="E141" s="93">
        <v>0</v>
      </c>
      <c r="F141" s="93">
        <v>0</v>
      </c>
      <c r="G141" s="93">
        <f t="shared" si="33"/>
        <v>0</v>
      </c>
    </row>
    <row r="142" spans="1:7" ht="15" x14ac:dyDescent="0.25">
      <c r="A142" s="94" t="s">
        <v>365</v>
      </c>
      <c r="B142" s="93">
        <v>0</v>
      </c>
      <c r="C142" s="93">
        <v>0</v>
      </c>
      <c r="D142" s="93">
        <v>0</v>
      </c>
      <c r="E142" s="93">
        <v>0</v>
      </c>
      <c r="F142" s="93">
        <v>0</v>
      </c>
      <c r="G142" s="93">
        <f t="shared" si="33"/>
        <v>0</v>
      </c>
    </row>
    <row r="143" spans="1:7" ht="15" x14ac:dyDescent="0.25">
      <c r="A143" s="94" t="s">
        <v>366</v>
      </c>
      <c r="B143" s="93">
        <v>0</v>
      </c>
      <c r="C143" s="93">
        <v>0</v>
      </c>
      <c r="D143" s="93">
        <v>0</v>
      </c>
      <c r="E143" s="93">
        <v>0</v>
      </c>
      <c r="F143" s="93">
        <v>0</v>
      </c>
      <c r="G143" s="93">
        <f t="shared" si="33"/>
        <v>0</v>
      </c>
    </row>
    <row r="144" spans="1:7" ht="15" x14ac:dyDescent="0.25">
      <c r="A144" s="94" t="s">
        <v>367</v>
      </c>
      <c r="B144" s="93">
        <v>0</v>
      </c>
      <c r="C144" s="93">
        <v>0</v>
      </c>
      <c r="D144" s="93">
        <v>0</v>
      </c>
      <c r="E144" s="93">
        <v>0</v>
      </c>
      <c r="F144" s="93">
        <v>0</v>
      </c>
      <c r="G144" s="93">
        <f t="shared" si="33"/>
        <v>0</v>
      </c>
    </row>
    <row r="145" spans="1:7" ht="15" x14ac:dyDescent="0.25">
      <c r="A145" s="94" t="s">
        <v>368</v>
      </c>
      <c r="B145" s="93">
        <v>0</v>
      </c>
      <c r="C145" s="93">
        <v>0</v>
      </c>
      <c r="D145" s="93">
        <v>0</v>
      </c>
      <c r="E145" s="93">
        <v>0</v>
      </c>
      <c r="F145" s="93">
        <v>0</v>
      </c>
      <c r="G145" s="93">
        <f t="shared" si="33"/>
        <v>0</v>
      </c>
    </row>
    <row r="146" spans="1:7" ht="15" x14ac:dyDescent="0.25">
      <c r="A146" s="92" t="s">
        <v>369</v>
      </c>
      <c r="B146" s="93">
        <f>SUM(B147:B149)</f>
        <v>0</v>
      </c>
      <c r="C146" s="93">
        <f t="shared" ref="C146:G146" si="34">SUM(C147:C149)</f>
        <v>0</v>
      </c>
      <c r="D146" s="93">
        <f t="shared" si="34"/>
        <v>0</v>
      </c>
      <c r="E146" s="93">
        <f t="shared" si="34"/>
        <v>0</v>
      </c>
      <c r="F146" s="93">
        <f t="shared" si="34"/>
        <v>0</v>
      </c>
      <c r="G146" s="93">
        <f t="shared" si="34"/>
        <v>0</v>
      </c>
    </row>
    <row r="147" spans="1:7" ht="15" x14ac:dyDescent="0.25">
      <c r="A147" s="94" t="s">
        <v>370</v>
      </c>
      <c r="B147" s="93">
        <v>0</v>
      </c>
      <c r="C147" s="93">
        <v>0</v>
      </c>
      <c r="D147" s="93">
        <v>0</v>
      </c>
      <c r="E147" s="93">
        <v>0</v>
      </c>
      <c r="F147" s="93">
        <v>0</v>
      </c>
      <c r="G147" s="93">
        <f>D147-E147</f>
        <v>0</v>
      </c>
    </row>
    <row r="148" spans="1:7" ht="15" x14ac:dyDescent="0.25">
      <c r="A148" s="94" t="s">
        <v>371</v>
      </c>
      <c r="B148" s="93">
        <v>0</v>
      </c>
      <c r="C148" s="93">
        <v>0</v>
      </c>
      <c r="D148" s="93">
        <v>0</v>
      </c>
      <c r="E148" s="93">
        <v>0</v>
      </c>
      <c r="F148" s="93">
        <v>0</v>
      </c>
      <c r="G148" s="93">
        <f t="shared" ref="G148:G149" si="35">D148-E148</f>
        <v>0</v>
      </c>
    </row>
    <row r="149" spans="1:7" ht="15" x14ac:dyDescent="0.25">
      <c r="A149" s="94" t="s">
        <v>372</v>
      </c>
      <c r="B149" s="93">
        <v>0</v>
      </c>
      <c r="C149" s="93">
        <v>0</v>
      </c>
      <c r="D149" s="93">
        <v>0</v>
      </c>
      <c r="E149" s="93">
        <v>0</v>
      </c>
      <c r="F149" s="93">
        <v>0</v>
      </c>
      <c r="G149" s="93">
        <f t="shared" si="35"/>
        <v>0</v>
      </c>
    </row>
    <row r="150" spans="1:7" ht="15" x14ac:dyDescent="0.25">
      <c r="A150" s="92" t="s">
        <v>373</v>
      </c>
      <c r="B150" s="93">
        <f>SUM(B151:B157)</f>
        <v>0</v>
      </c>
      <c r="C150" s="93">
        <f t="shared" ref="C150:G150" si="36">SUM(C151:C157)</f>
        <v>0</v>
      </c>
      <c r="D150" s="93">
        <f t="shared" si="36"/>
        <v>0</v>
      </c>
      <c r="E150" s="93">
        <f t="shared" si="36"/>
        <v>0</v>
      </c>
      <c r="F150" s="93">
        <f t="shared" si="36"/>
        <v>0</v>
      </c>
      <c r="G150" s="93">
        <f t="shared" si="36"/>
        <v>0</v>
      </c>
    </row>
    <row r="151" spans="1:7" ht="15" x14ac:dyDescent="0.25">
      <c r="A151" s="94" t="s">
        <v>374</v>
      </c>
      <c r="B151" s="93">
        <v>0</v>
      </c>
      <c r="C151" s="93">
        <v>0</v>
      </c>
      <c r="D151" s="93">
        <v>0</v>
      </c>
      <c r="E151" s="93">
        <v>0</v>
      </c>
      <c r="F151" s="93">
        <v>0</v>
      </c>
      <c r="G151" s="93">
        <f>D151-E151</f>
        <v>0</v>
      </c>
    </row>
    <row r="152" spans="1:7" ht="15" x14ac:dyDescent="0.25">
      <c r="A152" s="94" t="s">
        <v>375</v>
      </c>
      <c r="B152" s="93">
        <v>0</v>
      </c>
      <c r="C152" s="93">
        <v>0</v>
      </c>
      <c r="D152" s="93">
        <v>0</v>
      </c>
      <c r="E152" s="93">
        <v>0</v>
      </c>
      <c r="F152" s="93">
        <v>0</v>
      </c>
      <c r="G152" s="93">
        <f t="shared" ref="G152:G157" si="37">D152-E152</f>
        <v>0</v>
      </c>
    </row>
    <row r="153" spans="1:7" ht="15" x14ac:dyDescent="0.25">
      <c r="A153" s="94" t="s">
        <v>376</v>
      </c>
      <c r="B153" s="93">
        <v>0</v>
      </c>
      <c r="C153" s="93">
        <v>0</v>
      </c>
      <c r="D153" s="93">
        <v>0</v>
      </c>
      <c r="E153" s="93">
        <v>0</v>
      </c>
      <c r="F153" s="93">
        <v>0</v>
      </c>
      <c r="G153" s="93">
        <f t="shared" si="37"/>
        <v>0</v>
      </c>
    </row>
    <row r="154" spans="1:7" ht="15" x14ac:dyDescent="0.25">
      <c r="A154" s="98" t="s">
        <v>377</v>
      </c>
      <c r="B154" s="93">
        <v>0</v>
      </c>
      <c r="C154" s="93">
        <v>0</v>
      </c>
      <c r="D154" s="93">
        <v>0</v>
      </c>
      <c r="E154" s="93">
        <v>0</v>
      </c>
      <c r="F154" s="93">
        <v>0</v>
      </c>
      <c r="G154" s="93">
        <f t="shared" si="37"/>
        <v>0</v>
      </c>
    </row>
    <row r="155" spans="1:7" ht="15" x14ac:dyDescent="0.25">
      <c r="A155" s="94" t="s">
        <v>378</v>
      </c>
      <c r="B155" s="93">
        <v>0</v>
      </c>
      <c r="C155" s="93">
        <v>0</v>
      </c>
      <c r="D155" s="93">
        <v>0</v>
      </c>
      <c r="E155" s="93">
        <v>0</v>
      </c>
      <c r="F155" s="93">
        <v>0</v>
      </c>
      <c r="G155" s="93">
        <f t="shared" si="37"/>
        <v>0</v>
      </c>
    </row>
    <row r="156" spans="1:7" ht="15" x14ac:dyDescent="0.25">
      <c r="A156" s="94" t="s">
        <v>379</v>
      </c>
      <c r="B156" s="93">
        <v>0</v>
      </c>
      <c r="C156" s="93">
        <v>0</v>
      </c>
      <c r="D156" s="93">
        <v>0</v>
      </c>
      <c r="E156" s="93">
        <v>0</v>
      </c>
      <c r="F156" s="93">
        <v>0</v>
      </c>
      <c r="G156" s="93">
        <f t="shared" si="37"/>
        <v>0</v>
      </c>
    </row>
    <row r="157" spans="1:7" ht="15" x14ac:dyDescent="0.25">
      <c r="A157" s="94" t="s">
        <v>380</v>
      </c>
      <c r="B157" s="93">
        <v>0</v>
      </c>
      <c r="C157" s="93">
        <v>0</v>
      </c>
      <c r="D157" s="93">
        <v>0</v>
      </c>
      <c r="E157" s="93">
        <v>0</v>
      </c>
      <c r="F157" s="93">
        <v>0</v>
      </c>
      <c r="G157" s="93">
        <f t="shared" si="37"/>
        <v>0</v>
      </c>
    </row>
    <row r="158" spans="1:7" ht="15" x14ac:dyDescent="0.25">
      <c r="A158" s="99"/>
      <c r="B158" s="96"/>
      <c r="C158" s="96"/>
      <c r="D158" s="96"/>
      <c r="E158" s="96"/>
      <c r="F158" s="96"/>
      <c r="G158" s="96"/>
    </row>
    <row r="159" spans="1:7" ht="15" x14ac:dyDescent="0.25">
      <c r="A159" s="100" t="s">
        <v>382</v>
      </c>
      <c r="B159" s="91">
        <f>B9+B84</f>
        <v>45073660</v>
      </c>
      <c r="C159" s="91">
        <f t="shared" ref="C159:G159" si="38">C9+C84</f>
        <v>7940755</v>
      </c>
      <c r="D159" s="91">
        <f t="shared" si="38"/>
        <v>53014415</v>
      </c>
      <c r="E159" s="91">
        <f t="shared" si="38"/>
        <v>52318095</v>
      </c>
      <c r="F159" s="91">
        <f t="shared" si="38"/>
        <v>48149172</v>
      </c>
      <c r="G159" s="91">
        <f t="shared" si="38"/>
        <v>696320</v>
      </c>
    </row>
    <row r="160" spans="1:7" ht="15" x14ac:dyDescent="0.25">
      <c r="A160" s="31"/>
      <c r="B160" s="30"/>
      <c r="C160" s="30"/>
      <c r="D160" s="30"/>
      <c r="E160" s="30"/>
      <c r="F160" s="30"/>
      <c r="G160" s="30"/>
    </row>
    <row r="161" ht="15" hidden="1" x14ac:dyDescent="0.25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 xr:uid="{71D15F53-333A-4C00-ADE1-35E59F6E2FEA}">
      <formula1>-1.79769313486231E+100</formula1>
      <formula2>1.79769313486231E+100</formula2>
    </dataValidation>
  </dataValidations>
  <pageMargins left="1.1023622047244095" right="0.70866141732283461" top="0.74803149606299213" bottom="0.74803149606299213" header="0.31496062992125984" footer="0.31496062992125984"/>
  <pageSetup scale="2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1A3C-90CA-4357-BA9F-C7B1D5EA1C7F}">
  <sheetPr>
    <pageSetUpPr fitToPage="1"/>
  </sheetPr>
  <dimension ref="A1:G31"/>
  <sheetViews>
    <sheetView workbookViewId="0">
      <selection sqref="A1:XFD30"/>
    </sheetView>
  </sheetViews>
  <sheetFormatPr baseColWidth="10" defaultColWidth="0" defaultRowHeight="15" customHeight="1" zeroHeight="1" x14ac:dyDescent="0.25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21" x14ac:dyDescent="0.25">
      <c r="A1" s="86" t="s">
        <v>383</v>
      </c>
      <c r="B1" s="86"/>
      <c r="C1" s="86"/>
      <c r="D1" s="86"/>
      <c r="E1" s="86"/>
      <c r="F1" s="86"/>
      <c r="G1" s="86"/>
    </row>
    <row r="2" spans="1:7" x14ac:dyDescent="0.25">
      <c r="A2" s="3" t="str">
        <f>+ESFD!C2</f>
        <v>AUDITORIA SUPERIOR DEL ESTADO, GOBIERNO DEL ESTADO DE DURANGO</v>
      </c>
      <c r="B2" s="4"/>
      <c r="C2" s="4"/>
      <c r="D2" s="4"/>
      <c r="E2" s="4"/>
      <c r="F2" s="4"/>
      <c r="G2" s="5"/>
    </row>
    <row r="3" spans="1:7" x14ac:dyDescent="0.25">
      <c r="A3" s="6" t="s">
        <v>299</v>
      </c>
      <c r="B3" s="7"/>
      <c r="C3" s="7"/>
      <c r="D3" s="7"/>
      <c r="E3" s="7"/>
      <c r="F3" s="7"/>
      <c r="G3" s="8"/>
    </row>
    <row r="4" spans="1:7" x14ac:dyDescent="0.25">
      <c r="A4" s="6" t="s">
        <v>384</v>
      </c>
      <c r="B4" s="7"/>
      <c r="C4" s="7"/>
      <c r="D4" s="7"/>
      <c r="E4" s="7"/>
      <c r="F4" s="7"/>
      <c r="G4" s="8"/>
    </row>
    <row r="5" spans="1:7" x14ac:dyDescent="0.25">
      <c r="A5" s="6" t="str">
        <f>+ESFD!C4</f>
        <v>Al 31 de diciembre de 2024</v>
      </c>
      <c r="B5" s="7"/>
      <c r="C5" s="7"/>
      <c r="D5" s="7"/>
      <c r="E5" s="7"/>
      <c r="F5" s="7"/>
      <c r="G5" s="8"/>
    </row>
    <row r="6" spans="1:7" x14ac:dyDescent="0.25">
      <c r="A6" s="9" t="s">
        <v>2</v>
      </c>
      <c r="B6" s="10"/>
      <c r="C6" s="10"/>
      <c r="D6" s="10"/>
      <c r="E6" s="10"/>
      <c r="F6" s="10"/>
      <c r="G6" s="11"/>
    </row>
    <row r="7" spans="1:7" x14ac:dyDescent="0.25">
      <c r="A7" s="75" t="s">
        <v>4</v>
      </c>
      <c r="B7" s="76" t="s">
        <v>301</v>
      </c>
      <c r="C7" s="76"/>
      <c r="D7" s="76"/>
      <c r="E7" s="76"/>
      <c r="F7" s="76"/>
      <c r="G7" s="89" t="s">
        <v>302</v>
      </c>
    </row>
    <row r="8" spans="1:7" ht="30" x14ac:dyDescent="0.25">
      <c r="A8" s="77"/>
      <c r="B8" s="78" t="s">
        <v>303</v>
      </c>
      <c r="C8" s="36" t="s">
        <v>233</v>
      </c>
      <c r="D8" s="78" t="s">
        <v>234</v>
      </c>
      <c r="E8" s="78" t="s">
        <v>190</v>
      </c>
      <c r="F8" s="78" t="s">
        <v>207</v>
      </c>
      <c r="G8" s="88"/>
    </row>
    <row r="9" spans="1:7" x14ac:dyDescent="0.25">
      <c r="A9" s="79" t="s">
        <v>385</v>
      </c>
      <c r="B9" s="101">
        <f>SUM(B10:GASTO_NE_FIN_01)</f>
        <v>46073660</v>
      </c>
      <c r="C9" s="101">
        <f>SUM(C10:GASTO_NE_FIN_02)</f>
        <v>7940754</v>
      </c>
      <c r="D9" s="101">
        <f>SUM(D10:GASTO_NE_FIN_03)</f>
        <v>53014414</v>
      </c>
      <c r="E9" s="101">
        <f>SUM(E10:GASTO_NE_FIN_04)</f>
        <v>52318091</v>
      </c>
      <c r="F9" s="101">
        <f>SUM(F10:GASTO_NE_FIN_05)</f>
        <v>48149172</v>
      </c>
      <c r="G9" s="101">
        <f>SUM(G10:GASTO_NE_FIN_06)</f>
        <v>696323</v>
      </c>
    </row>
    <row r="10" spans="1:7" s="43" customFormat="1" x14ac:dyDescent="0.25">
      <c r="A10" s="102" t="s">
        <v>387</v>
      </c>
      <c r="B10" s="20">
        <v>46073660</v>
      </c>
      <c r="C10" s="20">
        <v>7940754</v>
      </c>
      <c r="D10" s="20">
        <v>53014414</v>
      </c>
      <c r="E10" s="20">
        <v>52318091</v>
      </c>
      <c r="F10" s="20">
        <v>48149172</v>
      </c>
      <c r="G10" s="20">
        <f>D10-E10</f>
        <v>696323</v>
      </c>
    </row>
    <row r="11" spans="1:7" s="43" customFormat="1" x14ac:dyDescent="0.25">
      <c r="A11" s="102"/>
      <c r="B11" s="20"/>
      <c r="C11" s="20"/>
      <c r="D11" s="20"/>
      <c r="E11" s="20"/>
      <c r="F11" s="20"/>
      <c r="G11" s="20"/>
    </row>
    <row r="12" spans="1:7" s="43" customFormat="1" x14ac:dyDescent="0.25">
      <c r="A12" s="102"/>
      <c r="B12" s="20"/>
      <c r="C12" s="20"/>
      <c r="D12" s="20"/>
      <c r="E12" s="20"/>
      <c r="F12" s="20"/>
      <c r="G12" s="20"/>
    </row>
    <row r="13" spans="1:7" s="43" customFormat="1" x14ac:dyDescent="0.25">
      <c r="A13" s="102"/>
      <c r="B13" s="20"/>
      <c r="C13" s="20"/>
      <c r="D13" s="20"/>
      <c r="E13" s="20"/>
      <c r="F13" s="20"/>
      <c r="G13" s="20"/>
    </row>
    <row r="14" spans="1:7" s="43" customFormat="1" x14ac:dyDescent="0.25">
      <c r="A14" s="102"/>
      <c r="B14" s="20"/>
      <c r="C14" s="20"/>
      <c r="D14" s="20"/>
      <c r="E14" s="20"/>
      <c r="F14" s="20"/>
      <c r="G14" s="20"/>
    </row>
    <row r="15" spans="1:7" s="43" customFormat="1" x14ac:dyDescent="0.25">
      <c r="A15" s="102"/>
      <c r="B15" s="20"/>
      <c r="C15" s="20"/>
      <c r="D15" s="20"/>
      <c r="E15" s="20"/>
      <c r="F15" s="20"/>
      <c r="G15" s="20"/>
    </row>
    <row r="16" spans="1:7" s="43" customFormat="1" x14ac:dyDescent="0.25">
      <c r="A16" s="102"/>
      <c r="B16" s="20"/>
      <c r="C16" s="20"/>
      <c r="D16" s="20"/>
      <c r="E16" s="20"/>
      <c r="F16" s="20"/>
      <c r="G16" s="20"/>
    </row>
    <row r="17" spans="1:7" s="43" customFormat="1" x14ac:dyDescent="0.25">
      <c r="A17" s="102"/>
      <c r="B17" s="20"/>
      <c r="C17" s="20"/>
      <c r="D17" s="20"/>
      <c r="E17" s="20"/>
      <c r="F17" s="20"/>
      <c r="G17" s="20"/>
    </row>
    <row r="18" spans="1:7" x14ac:dyDescent="0.25">
      <c r="A18" s="44" t="s">
        <v>149</v>
      </c>
      <c r="B18" s="17"/>
      <c r="C18" s="17"/>
      <c r="D18" s="17"/>
      <c r="E18" s="17"/>
      <c r="F18" s="17"/>
      <c r="G18" s="17"/>
    </row>
    <row r="19" spans="1:7" s="43" customFormat="1" x14ac:dyDescent="0.25">
      <c r="A19" s="24" t="s">
        <v>386</v>
      </c>
      <c r="B19" s="25">
        <f>SUM(B20:GASTO_E_FIN_01)</f>
        <v>0</v>
      </c>
      <c r="C19" s="25">
        <f>SUM(C20:GASTO_E_FIN_02)</f>
        <v>0</v>
      </c>
      <c r="D19" s="25">
        <f>SUM(D20:GASTO_E_FIN_03)</f>
        <v>0</v>
      </c>
      <c r="E19" s="25">
        <f>SUM(E20:GASTO_E_FIN_04)</f>
        <v>0</v>
      </c>
      <c r="F19" s="25">
        <f>SUM(F20:GASTO_E_FIN_05)</f>
        <v>0</v>
      </c>
      <c r="G19" s="25">
        <f>SUM(G20:GASTO_E_FIN_06)</f>
        <v>0</v>
      </c>
    </row>
    <row r="20" spans="1:7" s="43" customFormat="1" x14ac:dyDescent="0.25">
      <c r="A20" s="102" t="s">
        <v>387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f>D20-E20</f>
        <v>0</v>
      </c>
    </row>
    <row r="21" spans="1:7" s="43" customFormat="1" x14ac:dyDescent="0.25">
      <c r="A21" s="102"/>
      <c r="B21" s="20"/>
      <c r="C21" s="20"/>
      <c r="D21" s="20"/>
      <c r="E21" s="20"/>
      <c r="F21" s="20"/>
      <c r="G21" s="20"/>
    </row>
    <row r="22" spans="1:7" s="43" customFormat="1" x14ac:dyDescent="0.25">
      <c r="A22" s="102"/>
      <c r="B22" s="20"/>
      <c r="C22" s="20"/>
      <c r="D22" s="20"/>
      <c r="E22" s="20"/>
      <c r="F22" s="20"/>
      <c r="G22" s="20"/>
    </row>
    <row r="23" spans="1:7" s="43" customFormat="1" x14ac:dyDescent="0.25">
      <c r="A23" s="102"/>
      <c r="B23" s="20"/>
      <c r="C23" s="20"/>
      <c r="D23" s="20"/>
      <c r="E23" s="20"/>
      <c r="F23" s="20"/>
      <c r="G23" s="20"/>
    </row>
    <row r="24" spans="1:7" s="43" customFormat="1" x14ac:dyDescent="0.25">
      <c r="A24" s="102"/>
      <c r="B24" s="20"/>
      <c r="C24" s="20"/>
      <c r="D24" s="20"/>
      <c r="E24" s="20"/>
      <c r="F24" s="20"/>
      <c r="G24" s="20"/>
    </row>
    <row r="25" spans="1:7" s="43" customFormat="1" x14ac:dyDescent="0.25">
      <c r="A25" s="102"/>
      <c r="B25" s="20"/>
      <c r="C25" s="20"/>
      <c r="D25" s="20"/>
      <c r="E25" s="20"/>
      <c r="F25" s="20"/>
      <c r="G25" s="20"/>
    </row>
    <row r="26" spans="1:7" s="43" customFormat="1" x14ac:dyDescent="0.25">
      <c r="A26" s="102"/>
      <c r="B26" s="20"/>
      <c r="C26" s="20"/>
      <c r="D26" s="20"/>
      <c r="E26" s="20"/>
      <c r="F26" s="20"/>
      <c r="G26" s="20"/>
    </row>
    <row r="27" spans="1:7" s="43" customFormat="1" x14ac:dyDescent="0.25">
      <c r="A27" s="102"/>
      <c r="B27" s="20"/>
      <c r="C27" s="20"/>
      <c r="D27" s="20"/>
      <c r="E27" s="20"/>
      <c r="F27" s="20"/>
      <c r="G27" s="20"/>
    </row>
    <row r="28" spans="1:7" x14ac:dyDescent="0.25">
      <c r="A28" s="44" t="s">
        <v>149</v>
      </c>
      <c r="B28" s="17"/>
      <c r="C28" s="17"/>
      <c r="D28" s="17"/>
      <c r="E28" s="17"/>
      <c r="F28" s="17"/>
      <c r="G28" s="17"/>
    </row>
    <row r="29" spans="1:7" x14ac:dyDescent="0.25">
      <c r="A29" s="24" t="s">
        <v>382</v>
      </c>
      <c r="B29" s="25">
        <f>GASTO_NE_T1+GASTO_E_T1</f>
        <v>46073660</v>
      </c>
      <c r="C29" s="25">
        <f>GASTO_NE_T2+GASTO_E_T2</f>
        <v>7940754</v>
      </c>
      <c r="D29" s="25">
        <f>GASTO_NE_T3+GASTO_E_T3</f>
        <v>53014414</v>
      </c>
      <c r="E29" s="25">
        <f>GASTO_NE_T4+GASTO_E_T4</f>
        <v>52318091</v>
      </c>
      <c r="F29" s="25">
        <f>GASTO_NE_T5+GASTO_E_T5</f>
        <v>48149172</v>
      </c>
      <c r="G29" s="25">
        <f>GASTO_NE_T6+GASTO_E_T6</f>
        <v>696323</v>
      </c>
    </row>
    <row r="30" spans="1:7" x14ac:dyDescent="0.25">
      <c r="A30" s="31"/>
      <c r="B30" s="31"/>
      <c r="C30" s="31"/>
      <c r="D30" s="31"/>
      <c r="E30" s="31"/>
      <c r="F30" s="31"/>
      <c r="G30" s="31"/>
    </row>
    <row r="31" spans="1:7" hidden="1" x14ac:dyDescent="0.25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29" xr:uid="{8DD5A4B1-B1BF-4122-AA01-DFC987121D41}">
      <formula1>-1.79769313486231E+100</formula1>
      <formula2>1.79769313486231E+100</formula2>
    </dataValidation>
  </dataValidations>
  <pageMargins left="1.1023622047244095" right="0.70866141732283461" top="0.74803149606299213" bottom="0.74803149606299213" header="0.31496062992125984" footer="0.31496062992125984"/>
  <pageSetup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7469D-9D0B-4B94-BB16-6A4B825A4B17}">
  <sheetPr>
    <pageSetUpPr fitToPage="1"/>
  </sheetPr>
  <dimension ref="A1:XFC78"/>
  <sheetViews>
    <sheetView topLeftCell="A42" workbookViewId="0">
      <selection sqref="A1:G78"/>
    </sheetView>
  </sheetViews>
  <sheetFormatPr baseColWidth="10" defaultColWidth="0" defaultRowHeight="15" zeroHeight="1" x14ac:dyDescent="0.25"/>
  <cols>
    <col min="1" max="1" width="74.5703125" customWidth="1"/>
    <col min="2" max="6" width="20.7109375" customWidth="1"/>
    <col min="7" max="7" width="17.28515625" customWidth="1"/>
    <col min="9" max="16383" width="10.85546875" hidden="1"/>
    <col min="16384" max="16384" width="2.28515625" hidden="1"/>
  </cols>
  <sheetData>
    <row r="1" spans="1:7" ht="57.75" customHeight="1" x14ac:dyDescent="0.25">
      <c r="A1" s="103" t="s">
        <v>388</v>
      </c>
      <c r="B1" s="104"/>
      <c r="C1" s="104"/>
      <c r="D1" s="104"/>
      <c r="E1" s="104"/>
      <c r="F1" s="104"/>
      <c r="G1" s="104"/>
    </row>
    <row r="2" spans="1:7" x14ac:dyDescent="0.25">
      <c r="A2" s="3" t="str">
        <f>+ESFD!C2</f>
        <v>AUDITORIA SUPERIOR DEL ESTADO, GOBIERNO DEL ESTADO DE DURANGO</v>
      </c>
      <c r="B2" s="4"/>
      <c r="C2" s="4"/>
      <c r="D2" s="4"/>
      <c r="E2" s="4"/>
      <c r="F2" s="4"/>
      <c r="G2" s="5"/>
    </row>
    <row r="3" spans="1:7" x14ac:dyDescent="0.25">
      <c r="A3" s="6" t="s">
        <v>389</v>
      </c>
      <c r="B3" s="7"/>
      <c r="C3" s="7"/>
      <c r="D3" s="7"/>
      <c r="E3" s="7"/>
      <c r="F3" s="7"/>
      <c r="G3" s="8"/>
    </row>
    <row r="4" spans="1:7" x14ac:dyDescent="0.25">
      <c r="A4" s="6" t="s">
        <v>390</v>
      </c>
      <c r="B4" s="7"/>
      <c r="C4" s="7"/>
      <c r="D4" s="7"/>
      <c r="E4" s="7"/>
      <c r="F4" s="7"/>
      <c r="G4" s="8"/>
    </row>
    <row r="5" spans="1:7" x14ac:dyDescent="0.25">
      <c r="A5" s="6" t="str">
        <f>+ESFD!C4</f>
        <v>Al 31 de diciembre de 2024</v>
      </c>
      <c r="B5" s="7"/>
      <c r="C5" s="7"/>
      <c r="D5" s="7"/>
      <c r="E5" s="7"/>
      <c r="F5" s="7"/>
      <c r="G5" s="8"/>
    </row>
    <row r="6" spans="1:7" x14ac:dyDescent="0.25">
      <c r="A6" s="9" t="s">
        <v>2</v>
      </c>
      <c r="B6" s="10"/>
      <c r="C6" s="10"/>
      <c r="D6" s="10"/>
      <c r="E6" s="10"/>
      <c r="F6" s="10"/>
      <c r="G6" s="11"/>
    </row>
    <row r="7" spans="1:7" x14ac:dyDescent="0.25">
      <c r="A7" s="7" t="s">
        <v>4</v>
      </c>
      <c r="B7" s="9" t="s">
        <v>301</v>
      </c>
      <c r="C7" s="10"/>
      <c r="D7" s="10"/>
      <c r="E7" s="10"/>
      <c r="F7" s="11"/>
      <c r="G7" s="89" t="s">
        <v>391</v>
      </c>
    </row>
    <row r="8" spans="1:7" ht="30.75" customHeight="1" x14ac:dyDescent="0.25">
      <c r="A8" s="7"/>
      <c r="B8" s="78" t="s">
        <v>303</v>
      </c>
      <c r="C8" s="36" t="s">
        <v>392</v>
      </c>
      <c r="D8" s="78" t="s">
        <v>305</v>
      </c>
      <c r="E8" s="78" t="s">
        <v>190</v>
      </c>
      <c r="F8" s="105" t="s">
        <v>207</v>
      </c>
      <c r="G8" s="88"/>
    </row>
    <row r="9" spans="1:7" x14ac:dyDescent="0.25">
      <c r="A9" s="79" t="s">
        <v>393</v>
      </c>
      <c r="B9" s="106">
        <f>SUM(B10,B19,B27,B37)</f>
        <v>45073660</v>
      </c>
      <c r="C9" s="106">
        <f t="shared" ref="C9:G9" si="0">SUM(C10,C19,C27,C37)</f>
        <v>7940754</v>
      </c>
      <c r="D9" s="106">
        <f t="shared" si="0"/>
        <v>53014414</v>
      </c>
      <c r="E9" s="106">
        <f t="shared" si="0"/>
        <v>52318091</v>
      </c>
      <c r="F9" s="106">
        <f t="shared" si="0"/>
        <v>48149173</v>
      </c>
      <c r="G9" s="106">
        <f t="shared" si="0"/>
        <v>696323</v>
      </c>
    </row>
    <row r="10" spans="1:7" x14ac:dyDescent="0.25">
      <c r="A10" s="58" t="s">
        <v>394</v>
      </c>
      <c r="B10" s="107">
        <f>SUM(B11:B18)</f>
        <v>45073660</v>
      </c>
      <c r="C10" s="107">
        <f t="shared" ref="C10:F10" si="1">SUM(C11:C18)</f>
        <v>7940754</v>
      </c>
      <c r="D10" s="107">
        <f t="shared" si="1"/>
        <v>53014414</v>
      </c>
      <c r="E10" s="107">
        <f t="shared" si="1"/>
        <v>52318091</v>
      </c>
      <c r="F10" s="107">
        <f t="shared" si="1"/>
        <v>48149173</v>
      </c>
      <c r="G10" s="107">
        <f>SUM(G11:G18)</f>
        <v>696323</v>
      </c>
    </row>
    <row r="11" spans="1:7" x14ac:dyDescent="0.25">
      <c r="A11" s="82" t="s">
        <v>395</v>
      </c>
      <c r="B11" s="107">
        <v>45073660</v>
      </c>
      <c r="C11" s="107">
        <v>7940754</v>
      </c>
      <c r="D11" s="107">
        <v>53014414</v>
      </c>
      <c r="E11" s="107">
        <v>52318091</v>
      </c>
      <c r="F11" s="107">
        <v>48149172</v>
      </c>
      <c r="G11" s="107">
        <f>D11-E11</f>
        <v>696323</v>
      </c>
    </row>
    <row r="12" spans="1:7" x14ac:dyDescent="0.25">
      <c r="A12" s="82" t="s">
        <v>396</v>
      </c>
      <c r="B12" s="107">
        <v>0</v>
      </c>
      <c r="C12" s="107">
        <v>0</v>
      </c>
      <c r="D12" s="107">
        <v>0</v>
      </c>
      <c r="E12" s="107">
        <v>0</v>
      </c>
      <c r="F12" s="107">
        <v>0</v>
      </c>
      <c r="G12" s="107">
        <f t="shared" ref="G12:G18" si="2">D12-E12</f>
        <v>0</v>
      </c>
    </row>
    <row r="13" spans="1:7" x14ac:dyDescent="0.25">
      <c r="A13" s="82" t="s">
        <v>397</v>
      </c>
      <c r="B13" s="107">
        <v>0</v>
      </c>
      <c r="C13" s="107">
        <v>0</v>
      </c>
      <c r="D13" s="107">
        <v>0</v>
      </c>
      <c r="E13" s="107">
        <v>0</v>
      </c>
      <c r="F13" s="107">
        <v>0</v>
      </c>
      <c r="G13" s="107">
        <f t="shared" si="2"/>
        <v>0</v>
      </c>
    </row>
    <row r="14" spans="1:7" x14ac:dyDescent="0.25">
      <c r="A14" s="82" t="s">
        <v>398</v>
      </c>
      <c r="B14" s="107">
        <v>0</v>
      </c>
      <c r="C14" s="107">
        <v>0</v>
      </c>
      <c r="D14" s="107">
        <v>0</v>
      </c>
      <c r="E14" s="107">
        <v>0</v>
      </c>
      <c r="F14" s="107">
        <v>0</v>
      </c>
      <c r="G14" s="107">
        <f t="shared" si="2"/>
        <v>0</v>
      </c>
    </row>
    <row r="15" spans="1:7" x14ac:dyDescent="0.25">
      <c r="A15" s="82" t="s">
        <v>399</v>
      </c>
      <c r="B15" s="107">
        <v>0</v>
      </c>
      <c r="C15" s="107">
        <v>0</v>
      </c>
      <c r="D15" s="107">
        <v>0</v>
      </c>
      <c r="E15" s="107">
        <v>0</v>
      </c>
      <c r="F15" s="107">
        <v>0</v>
      </c>
      <c r="G15" s="107">
        <f t="shared" si="2"/>
        <v>0</v>
      </c>
    </row>
    <row r="16" spans="1:7" x14ac:dyDescent="0.25">
      <c r="A16" s="82" t="s">
        <v>400</v>
      </c>
      <c r="B16" s="107">
        <v>0</v>
      </c>
      <c r="C16" s="107">
        <v>0</v>
      </c>
      <c r="D16" s="107">
        <v>0</v>
      </c>
      <c r="E16" s="107">
        <v>0</v>
      </c>
      <c r="F16" s="107">
        <v>0</v>
      </c>
      <c r="G16" s="107">
        <f t="shared" si="2"/>
        <v>0</v>
      </c>
    </row>
    <row r="17" spans="1:7" x14ac:dyDescent="0.25">
      <c r="A17" s="82" t="s">
        <v>401</v>
      </c>
      <c r="B17" s="107">
        <v>0</v>
      </c>
      <c r="C17" s="107">
        <v>0</v>
      </c>
      <c r="D17" s="107">
        <v>0</v>
      </c>
      <c r="E17" s="107">
        <v>0</v>
      </c>
      <c r="F17" s="107">
        <v>0</v>
      </c>
      <c r="G17" s="107">
        <f t="shared" si="2"/>
        <v>0</v>
      </c>
    </row>
    <row r="18" spans="1:7" x14ac:dyDescent="0.25">
      <c r="A18" s="82" t="s">
        <v>402</v>
      </c>
      <c r="B18" s="107">
        <v>0</v>
      </c>
      <c r="C18" s="107">
        <v>0</v>
      </c>
      <c r="D18" s="107">
        <v>0</v>
      </c>
      <c r="E18" s="107">
        <v>0</v>
      </c>
      <c r="F18" s="107">
        <v>1</v>
      </c>
      <c r="G18" s="107">
        <f t="shared" si="2"/>
        <v>0</v>
      </c>
    </row>
    <row r="19" spans="1:7" x14ac:dyDescent="0.25">
      <c r="A19" s="58" t="s">
        <v>403</v>
      </c>
      <c r="B19" s="107">
        <f>SUM(B20:B26)</f>
        <v>0</v>
      </c>
      <c r="C19" s="107">
        <f t="shared" ref="C19:F19" si="3">SUM(C20:C26)</f>
        <v>0</v>
      </c>
      <c r="D19" s="107">
        <f t="shared" si="3"/>
        <v>0</v>
      </c>
      <c r="E19" s="107">
        <f t="shared" si="3"/>
        <v>0</v>
      </c>
      <c r="F19" s="107">
        <f t="shared" si="3"/>
        <v>0</v>
      </c>
      <c r="G19" s="107">
        <f>SUM(G20:G26)</f>
        <v>0</v>
      </c>
    </row>
    <row r="20" spans="1:7" x14ac:dyDescent="0.25">
      <c r="A20" s="82" t="s">
        <v>404</v>
      </c>
      <c r="B20" s="107">
        <v>0</v>
      </c>
      <c r="C20" s="107">
        <v>0</v>
      </c>
      <c r="D20" s="107">
        <v>0</v>
      </c>
      <c r="E20" s="107">
        <v>0</v>
      </c>
      <c r="F20" s="107">
        <v>0</v>
      </c>
      <c r="G20" s="107">
        <f>D20-E20</f>
        <v>0</v>
      </c>
    </row>
    <row r="21" spans="1:7" x14ac:dyDescent="0.25">
      <c r="A21" s="82" t="s">
        <v>405</v>
      </c>
      <c r="B21" s="107">
        <v>0</v>
      </c>
      <c r="C21" s="107">
        <v>0</v>
      </c>
      <c r="D21" s="107">
        <v>0</v>
      </c>
      <c r="E21" s="107">
        <v>0</v>
      </c>
      <c r="F21" s="107">
        <v>0</v>
      </c>
      <c r="G21" s="107">
        <f t="shared" ref="G21:G26" si="4">D21-E21</f>
        <v>0</v>
      </c>
    </row>
    <row r="22" spans="1:7" x14ac:dyDescent="0.25">
      <c r="A22" s="82" t="s">
        <v>406</v>
      </c>
      <c r="B22" s="107">
        <v>0</v>
      </c>
      <c r="C22" s="107">
        <v>0</v>
      </c>
      <c r="D22" s="107">
        <v>0</v>
      </c>
      <c r="E22" s="107">
        <v>0</v>
      </c>
      <c r="F22" s="107">
        <v>0</v>
      </c>
      <c r="G22" s="107">
        <f t="shared" si="4"/>
        <v>0</v>
      </c>
    </row>
    <row r="23" spans="1:7" x14ac:dyDescent="0.25">
      <c r="A23" s="82" t="s">
        <v>407</v>
      </c>
      <c r="B23" s="107">
        <v>0</v>
      </c>
      <c r="C23" s="107">
        <v>0</v>
      </c>
      <c r="D23" s="107">
        <v>0</v>
      </c>
      <c r="E23" s="107">
        <v>0</v>
      </c>
      <c r="F23" s="107">
        <v>0</v>
      </c>
      <c r="G23" s="107">
        <f t="shared" si="4"/>
        <v>0</v>
      </c>
    </row>
    <row r="24" spans="1:7" x14ac:dyDescent="0.25">
      <c r="A24" s="82" t="s">
        <v>408</v>
      </c>
      <c r="B24" s="107">
        <v>0</v>
      </c>
      <c r="C24" s="107">
        <v>0</v>
      </c>
      <c r="D24" s="107">
        <v>0</v>
      </c>
      <c r="E24" s="107">
        <v>0</v>
      </c>
      <c r="F24" s="107">
        <v>0</v>
      </c>
      <c r="G24" s="107">
        <f t="shared" si="4"/>
        <v>0</v>
      </c>
    </row>
    <row r="25" spans="1:7" x14ac:dyDescent="0.25">
      <c r="A25" s="82" t="s">
        <v>409</v>
      </c>
      <c r="B25" s="107">
        <v>0</v>
      </c>
      <c r="C25" s="107">
        <v>0</v>
      </c>
      <c r="D25" s="107">
        <v>0</v>
      </c>
      <c r="E25" s="107">
        <v>0</v>
      </c>
      <c r="F25" s="107">
        <v>0</v>
      </c>
      <c r="G25" s="107">
        <f t="shared" si="4"/>
        <v>0</v>
      </c>
    </row>
    <row r="26" spans="1:7" x14ac:dyDescent="0.25">
      <c r="A26" s="82" t="s">
        <v>410</v>
      </c>
      <c r="B26" s="107">
        <v>0</v>
      </c>
      <c r="C26" s="107">
        <v>0</v>
      </c>
      <c r="D26" s="107">
        <v>0</v>
      </c>
      <c r="E26" s="107">
        <v>0</v>
      </c>
      <c r="F26" s="107">
        <v>0</v>
      </c>
      <c r="G26" s="107">
        <f t="shared" si="4"/>
        <v>0</v>
      </c>
    </row>
    <row r="27" spans="1:7" x14ac:dyDescent="0.25">
      <c r="A27" s="58" t="s">
        <v>411</v>
      </c>
      <c r="B27" s="107">
        <f>SUM(B28:B36)</f>
        <v>0</v>
      </c>
      <c r="C27" s="107">
        <f t="shared" ref="C27:F27" si="5">SUM(C28:C36)</f>
        <v>0</v>
      </c>
      <c r="D27" s="107">
        <f t="shared" si="5"/>
        <v>0</v>
      </c>
      <c r="E27" s="107">
        <f t="shared" si="5"/>
        <v>0</v>
      </c>
      <c r="F27" s="107">
        <f t="shared" si="5"/>
        <v>0</v>
      </c>
      <c r="G27" s="107">
        <f>SUM(G28:G36)</f>
        <v>0</v>
      </c>
    </row>
    <row r="28" spans="1:7" x14ac:dyDescent="0.25">
      <c r="A28" s="83" t="s">
        <v>412</v>
      </c>
      <c r="B28" s="107">
        <v>0</v>
      </c>
      <c r="C28" s="107">
        <v>0</v>
      </c>
      <c r="D28" s="107">
        <v>0</v>
      </c>
      <c r="E28" s="107">
        <v>0</v>
      </c>
      <c r="F28" s="107">
        <v>0</v>
      </c>
      <c r="G28" s="107">
        <f>D28-E28</f>
        <v>0</v>
      </c>
    </row>
    <row r="29" spans="1:7" x14ac:dyDescent="0.25">
      <c r="A29" s="82" t="s">
        <v>413</v>
      </c>
      <c r="B29" s="107">
        <v>0</v>
      </c>
      <c r="C29" s="107">
        <v>0</v>
      </c>
      <c r="D29" s="107">
        <v>0</v>
      </c>
      <c r="E29" s="107">
        <v>0</v>
      </c>
      <c r="F29" s="107">
        <v>0</v>
      </c>
      <c r="G29" s="107">
        <f t="shared" ref="G29:G36" si="6">D29-E29</f>
        <v>0</v>
      </c>
    </row>
    <row r="30" spans="1:7" x14ac:dyDescent="0.25">
      <c r="A30" s="82" t="s">
        <v>414</v>
      </c>
      <c r="B30" s="107">
        <v>0</v>
      </c>
      <c r="C30" s="107">
        <v>0</v>
      </c>
      <c r="D30" s="107">
        <v>0</v>
      </c>
      <c r="E30" s="107">
        <v>0</v>
      </c>
      <c r="F30" s="107">
        <v>0</v>
      </c>
      <c r="G30" s="107">
        <f t="shared" si="6"/>
        <v>0</v>
      </c>
    </row>
    <row r="31" spans="1:7" x14ac:dyDescent="0.25">
      <c r="A31" s="82" t="s">
        <v>415</v>
      </c>
      <c r="B31" s="107">
        <v>0</v>
      </c>
      <c r="C31" s="107">
        <v>0</v>
      </c>
      <c r="D31" s="107">
        <v>0</v>
      </c>
      <c r="E31" s="107">
        <v>0</v>
      </c>
      <c r="F31" s="107">
        <v>0</v>
      </c>
      <c r="G31" s="107">
        <f t="shared" si="6"/>
        <v>0</v>
      </c>
    </row>
    <row r="32" spans="1:7" x14ac:dyDescent="0.25">
      <c r="A32" s="82" t="s">
        <v>416</v>
      </c>
      <c r="B32" s="107">
        <v>0</v>
      </c>
      <c r="C32" s="107">
        <v>0</v>
      </c>
      <c r="D32" s="107">
        <v>0</v>
      </c>
      <c r="E32" s="107">
        <v>0</v>
      </c>
      <c r="F32" s="107">
        <v>0</v>
      </c>
      <c r="G32" s="107">
        <f t="shared" si="6"/>
        <v>0</v>
      </c>
    </row>
    <row r="33" spans="1:7" x14ac:dyDescent="0.25">
      <c r="A33" s="82" t="s">
        <v>417</v>
      </c>
      <c r="B33" s="107">
        <v>0</v>
      </c>
      <c r="C33" s="107">
        <v>0</v>
      </c>
      <c r="D33" s="107">
        <v>0</v>
      </c>
      <c r="E33" s="107">
        <v>0</v>
      </c>
      <c r="F33" s="107">
        <v>0</v>
      </c>
      <c r="G33" s="107">
        <f t="shared" si="6"/>
        <v>0</v>
      </c>
    </row>
    <row r="34" spans="1:7" x14ac:dyDescent="0.25">
      <c r="A34" s="82" t="s">
        <v>418</v>
      </c>
      <c r="B34" s="107">
        <v>0</v>
      </c>
      <c r="C34" s="107">
        <v>0</v>
      </c>
      <c r="D34" s="107">
        <v>0</v>
      </c>
      <c r="E34" s="107">
        <v>0</v>
      </c>
      <c r="F34" s="107">
        <v>0</v>
      </c>
      <c r="G34" s="107">
        <f t="shared" si="6"/>
        <v>0</v>
      </c>
    </row>
    <row r="35" spans="1:7" x14ac:dyDescent="0.25">
      <c r="A35" s="82" t="s">
        <v>419</v>
      </c>
      <c r="B35" s="107">
        <v>0</v>
      </c>
      <c r="C35" s="107">
        <v>0</v>
      </c>
      <c r="D35" s="107">
        <v>0</v>
      </c>
      <c r="E35" s="107">
        <v>0</v>
      </c>
      <c r="F35" s="107">
        <v>0</v>
      </c>
      <c r="G35" s="107">
        <f t="shared" si="6"/>
        <v>0</v>
      </c>
    </row>
    <row r="36" spans="1:7" x14ac:dyDescent="0.25">
      <c r="A36" s="82" t="s">
        <v>420</v>
      </c>
      <c r="B36" s="107">
        <v>0</v>
      </c>
      <c r="C36" s="107">
        <v>0</v>
      </c>
      <c r="D36" s="107">
        <v>0</v>
      </c>
      <c r="E36" s="107">
        <v>0</v>
      </c>
      <c r="F36" s="107">
        <v>0</v>
      </c>
      <c r="G36" s="107">
        <f t="shared" si="6"/>
        <v>0</v>
      </c>
    </row>
    <row r="37" spans="1:7" ht="30" x14ac:dyDescent="0.25">
      <c r="A37" s="108" t="s">
        <v>421</v>
      </c>
      <c r="B37" s="107">
        <f>SUM(B38:B41)</f>
        <v>0</v>
      </c>
      <c r="C37" s="107">
        <f t="shared" ref="C37:F37" si="7">SUM(C38:C41)</f>
        <v>0</v>
      </c>
      <c r="D37" s="107">
        <f t="shared" si="7"/>
        <v>0</v>
      </c>
      <c r="E37" s="107">
        <f t="shared" si="7"/>
        <v>0</v>
      </c>
      <c r="F37" s="107">
        <f t="shared" si="7"/>
        <v>0</v>
      </c>
      <c r="G37" s="107">
        <f>SUM(G38:G41)</f>
        <v>0</v>
      </c>
    </row>
    <row r="38" spans="1:7" x14ac:dyDescent="0.25">
      <c r="A38" s="83" t="s">
        <v>422</v>
      </c>
      <c r="B38" s="107">
        <v>0</v>
      </c>
      <c r="C38" s="107">
        <v>0</v>
      </c>
      <c r="D38" s="107">
        <v>0</v>
      </c>
      <c r="E38" s="107">
        <v>0</v>
      </c>
      <c r="F38" s="107">
        <v>0</v>
      </c>
      <c r="G38" s="107">
        <f>D38-E38</f>
        <v>0</v>
      </c>
    </row>
    <row r="39" spans="1:7" ht="30" x14ac:dyDescent="0.25">
      <c r="A39" s="83" t="s">
        <v>423</v>
      </c>
      <c r="B39" s="107">
        <v>0</v>
      </c>
      <c r="C39" s="107">
        <v>0</v>
      </c>
      <c r="D39" s="107">
        <v>0</v>
      </c>
      <c r="E39" s="107">
        <v>0</v>
      </c>
      <c r="F39" s="107">
        <v>0</v>
      </c>
      <c r="G39" s="107">
        <f t="shared" ref="G39:G41" si="8">D39-E39</f>
        <v>0</v>
      </c>
    </row>
    <row r="40" spans="1:7" x14ac:dyDescent="0.25">
      <c r="A40" s="83" t="s">
        <v>424</v>
      </c>
      <c r="B40" s="107">
        <v>0</v>
      </c>
      <c r="C40" s="107">
        <v>0</v>
      </c>
      <c r="D40" s="107">
        <v>0</v>
      </c>
      <c r="E40" s="107">
        <v>0</v>
      </c>
      <c r="F40" s="107">
        <v>0</v>
      </c>
      <c r="G40" s="107">
        <f t="shared" si="8"/>
        <v>0</v>
      </c>
    </row>
    <row r="41" spans="1:7" x14ac:dyDescent="0.25">
      <c r="A41" s="83" t="s">
        <v>425</v>
      </c>
      <c r="B41" s="107">
        <v>0</v>
      </c>
      <c r="C41" s="107">
        <v>0</v>
      </c>
      <c r="D41" s="107">
        <v>0</v>
      </c>
      <c r="E41" s="107">
        <v>0</v>
      </c>
      <c r="F41" s="107">
        <v>0</v>
      </c>
      <c r="G41" s="107">
        <f t="shared" si="8"/>
        <v>0</v>
      </c>
    </row>
    <row r="42" spans="1:7" x14ac:dyDescent="0.25">
      <c r="A42" s="83"/>
      <c r="B42" s="107"/>
      <c r="C42" s="107"/>
      <c r="D42" s="107"/>
      <c r="E42" s="107"/>
      <c r="F42" s="107"/>
      <c r="G42" s="107"/>
    </row>
    <row r="43" spans="1:7" x14ac:dyDescent="0.25">
      <c r="A43" s="24" t="s">
        <v>426</v>
      </c>
      <c r="B43" s="109">
        <f>SUM(B44,B53,B61,B71)</f>
        <v>0</v>
      </c>
      <c r="C43" s="109">
        <f t="shared" ref="C43:G43" si="9">SUM(C44,C53,C61,C71)</f>
        <v>0</v>
      </c>
      <c r="D43" s="109">
        <f t="shared" si="9"/>
        <v>0</v>
      </c>
      <c r="E43" s="109">
        <f t="shared" si="9"/>
        <v>0</v>
      </c>
      <c r="F43" s="109">
        <f t="shared" si="9"/>
        <v>0</v>
      </c>
      <c r="G43" s="109">
        <f t="shared" si="9"/>
        <v>0</v>
      </c>
    </row>
    <row r="44" spans="1:7" x14ac:dyDescent="0.25">
      <c r="A44" s="58" t="s">
        <v>427</v>
      </c>
      <c r="B44" s="107">
        <f>SUM(B45:B52)</f>
        <v>0</v>
      </c>
      <c r="C44" s="107">
        <f t="shared" ref="C44:G44" si="10">SUM(C45:C52)</f>
        <v>0</v>
      </c>
      <c r="D44" s="107">
        <f t="shared" si="10"/>
        <v>0</v>
      </c>
      <c r="E44" s="107">
        <f t="shared" si="10"/>
        <v>0</v>
      </c>
      <c r="F44" s="107">
        <f t="shared" si="10"/>
        <v>0</v>
      </c>
      <c r="G44" s="107">
        <f t="shared" si="10"/>
        <v>0</v>
      </c>
    </row>
    <row r="45" spans="1:7" x14ac:dyDescent="0.25">
      <c r="A45" s="83" t="s">
        <v>395</v>
      </c>
      <c r="B45" s="107">
        <v>0</v>
      </c>
      <c r="C45" s="107">
        <v>0</v>
      </c>
      <c r="D45" s="107">
        <v>0</v>
      </c>
      <c r="E45" s="107">
        <v>0</v>
      </c>
      <c r="F45" s="107">
        <v>0</v>
      </c>
      <c r="G45" s="107">
        <f>D45-E45</f>
        <v>0</v>
      </c>
    </row>
    <row r="46" spans="1:7" x14ac:dyDescent="0.25">
      <c r="A46" s="83" t="s">
        <v>396</v>
      </c>
      <c r="B46" s="107">
        <v>0</v>
      </c>
      <c r="C46" s="107">
        <v>0</v>
      </c>
      <c r="D46" s="107">
        <v>0</v>
      </c>
      <c r="E46" s="107">
        <v>0</v>
      </c>
      <c r="F46" s="107">
        <v>0</v>
      </c>
      <c r="G46" s="107">
        <f t="shared" ref="G46:G52" si="11">D46-E46</f>
        <v>0</v>
      </c>
    </row>
    <row r="47" spans="1:7" x14ac:dyDescent="0.25">
      <c r="A47" s="83" t="s">
        <v>397</v>
      </c>
      <c r="B47" s="107">
        <v>0</v>
      </c>
      <c r="C47" s="107">
        <v>0</v>
      </c>
      <c r="D47" s="107">
        <v>0</v>
      </c>
      <c r="E47" s="107">
        <v>0</v>
      </c>
      <c r="F47" s="107">
        <v>0</v>
      </c>
      <c r="G47" s="107">
        <f t="shared" si="11"/>
        <v>0</v>
      </c>
    </row>
    <row r="48" spans="1:7" x14ac:dyDescent="0.25">
      <c r="A48" s="83" t="s">
        <v>398</v>
      </c>
      <c r="B48" s="107">
        <v>0</v>
      </c>
      <c r="C48" s="107">
        <v>0</v>
      </c>
      <c r="D48" s="107">
        <v>0</v>
      </c>
      <c r="E48" s="107">
        <v>0</v>
      </c>
      <c r="F48" s="107">
        <v>0</v>
      </c>
      <c r="G48" s="107">
        <f t="shared" si="11"/>
        <v>0</v>
      </c>
    </row>
    <row r="49" spans="1:7" x14ac:dyDescent="0.25">
      <c r="A49" s="83" t="s">
        <v>399</v>
      </c>
      <c r="B49" s="107">
        <v>0</v>
      </c>
      <c r="C49" s="107">
        <v>0</v>
      </c>
      <c r="D49" s="107">
        <v>0</v>
      </c>
      <c r="E49" s="107">
        <v>0</v>
      </c>
      <c r="F49" s="107">
        <v>0</v>
      </c>
      <c r="G49" s="107">
        <f t="shared" si="11"/>
        <v>0</v>
      </c>
    </row>
    <row r="50" spans="1:7" x14ac:dyDescent="0.25">
      <c r="A50" s="83" t="s">
        <v>400</v>
      </c>
      <c r="B50" s="107">
        <v>0</v>
      </c>
      <c r="C50" s="107">
        <v>0</v>
      </c>
      <c r="D50" s="107">
        <v>0</v>
      </c>
      <c r="E50" s="107">
        <v>0</v>
      </c>
      <c r="F50" s="107">
        <v>0</v>
      </c>
      <c r="G50" s="107">
        <f t="shared" si="11"/>
        <v>0</v>
      </c>
    </row>
    <row r="51" spans="1:7" x14ac:dyDescent="0.25">
      <c r="A51" s="83" t="s">
        <v>401</v>
      </c>
      <c r="B51" s="107">
        <v>0</v>
      </c>
      <c r="C51" s="107">
        <v>0</v>
      </c>
      <c r="D51" s="107">
        <v>0</v>
      </c>
      <c r="E51" s="107">
        <v>0</v>
      </c>
      <c r="F51" s="107">
        <v>0</v>
      </c>
      <c r="G51" s="107">
        <f t="shared" si="11"/>
        <v>0</v>
      </c>
    </row>
    <row r="52" spans="1:7" x14ac:dyDescent="0.25">
      <c r="A52" s="83" t="s">
        <v>402</v>
      </c>
      <c r="B52" s="107">
        <v>0</v>
      </c>
      <c r="C52" s="107">
        <v>0</v>
      </c>
      <c r="D52" s="107">
        <v>0</v>
      </c>
      <c r="E52" s="107">
        <v>0</v>
      </c>
      <c r="F52" s="107">
        <v>0</v>
      </c>
      <c r="G52" s="107">
        <f t="shared" si="11"/>
        <v>0</v>
      </c>
    </row>
    <row r="53" spans="1:7" x14ac:dyDescent="0.25">
      <c r="A53" s="58" t="s">
        <v>403</v>
      </c>
      <c r="B53" s="107">
        <f>SUM(B54:B60)</f>
        <v>0</v>
      </c>
      <c r="C53" s="107">
        <f t="shared" ref="C53:G53" si="12">SUM(C54:C60)</f>
        <v>0</v>
      </c>
      <c r="D53" s="107">
        <f t="shared" si="12"/>
        <v>0</v>
      </c>
      <c r="E53" s="107">
        <f t="shared" si="12"/>
        <v>0</v>
      </c>
      <c r="F53" s="107">
        <f t="shared" si="12"/>
        <v>0</v>
      </c>
      <c r="G53" s="107">
        <f t="shared" si="12"/>
        <v>0</v>
      </c>
    </row>
    <row r="54" spans="1:7" x14ac:dyDescent="0.25">
      <c r="A54" s="83" t="s">
        <v>404</v>
      </c>
      <c r="B54" s="107">
        <v>0</v>
      </c>
      <c r="C54" s="107">
        <v>0</v>
      </c>
      <c r="D54" s="107">
        <v>0</v>
      </c>
      <c r="E54" s="107">
        <v>0</v>
      </c>
      <c r="F54" s="107">
        <v>0</v>
      </c>
      <c r="G54" s="107">
        <f>D54-E54</f>
        <v>0</v>
      </c>
    </row>
    <row r="55" spans="1:7" x14ac:dyDescent="0.25">
      <c r="A55" s="83" t="s">
        <v>405</v>
      </c>
      <c r="B55" s="107">
        <v>0</v>
      </c>
      <c r="C55" s="107">
        <v>0</v>
      </c>
      <c r="D55" s="107">
        <v>0</v>
      </c>
      <c r="E55" s="107">
        <v>0</v>
      </c>
      <c r="F55" s="107">
        <v>0</v>
      </c>
      <c r="G55" s="107">
        <f t="shared" ref="G55:G60" si="13">D55-E55</f>
        <v>0</v>
      </c>
    </row>
    <row r="56" spans="1:7" x14ac:dyDescent="0.25">
      <c r="A56" s="83" t="s">
        <v>406</v>
      </c>
      <c r="B56" s="107">
        <v>0</v>
      </c>
      <c r="C56" s="107">
        <v>0</v>
      </c>
      <c r="D56" s="107">
        <v>0</v>
      </c>
      <c r="E56" s="107">
        <v>0</v>
      </c>
      <c r="F56" s="107">
        <v>0</v>
      </c>
      <c r="G56" s="107">
        <f t="shared" si="13"/>
        <v>0</v>
      </c>
    </row>
    <row r="57" spans="1:7" x14ac:dyDescent="0.25">
      <c r="A57" s="84" t="s">
        <v>407</v>
      </c>
      <c r="B57" s="107">
        <v>0</v>
      </c>
      <c r="C57" s="107">
        <v>0</v>
      </c>
      <c r="D57" s="107">
        <v>0</v>
      </c>
      <c r="E57" s="107">
        <v>0</v>
      </c>
      <c r="F57" s="107">
        <v>0</v>
      </c>
      <c r="G57" s="107">
        <f t="shared" si="13"/>
        <v>0</v>
      </c>
    </row>
    <row r="58" spans="1:7" x14ac:dyDescent="0.25">
      <c r="A58" s="83" t="s">
        <v>408</v>
      </c>
      <c r="B58" s="107">
        <v>0</v>
      </c>
      <c r="C58" s="107">
        <v>0</v>
      </c>
      <c r="D58" s="107">
        <v>0</v>
      </c>
      <c r="E58" s="107">
        <v>0</v>
      </c>
      <c r="F58" s="107">
        <v>0</v>
      </c>
      <c r="G58" s="107">
        <f t="shared" si="13"/>
        <v>0</v>
      </c>
    </row>
    <row r="59" spans="1:7" x14ac:dyDescent="0.25">
      <c r="A59" s="83" t="s">
        <v>409</v>
      </c>
      <c r="B59" s="107">
        <v>0</v>
      </c>
      <c r="C59" s="107">
        <v>0</v>
      </c>
      <c r="D59" s="107">
        <v>0</v>
      </c>
      <c r="E59" s="107">
        <v>0</v>
      </c>
      <c r="F59" s="107">
        <v>0</v>
      </c>
      <c r="G59" s="107">
        <f t="shared" si="13"/>
        <v>0</v>
      </c>
    </row>
    <row r="60" spans="1:7" x14ac:dyDescent="0.25">
      <c r="A60" s="83" t="s">
        <v>410</v>
      </c>
      <c r="B60" s="107">
        <v>0</v>
      </c>
      <c r="C60" s="107">
        <v>0</v>
      </c>
      <c r="D60" s="107">
        <v>0</v>
      </c>
      <c r="E60" s="107">
        <v>0</v>
      </c>
      <c r="F60" s="107">
        <v>0</v>
      </c>
      <c r="G60" s="107">
        <f t="shared" si="13"/>
        <v>0</v>
      </c>
    </row>
    <row r="61" spans="1:7" x14ac:dyDescent="0.25">
      <c r="A61" s="58" t="s">
        <v>411</v>
      </c>
      <c r="B61" s="107">
        <f>SUM(B62:B70)</f>
        <v>0</v>
      </c>
      <c r="C61" s="107">
        <f t="shared" ref="C61:G61" si="14">SUM(C62:C70)</f>
        <v>0</v>
      </c>
      <c r="D61" s="107">
        <f t="shared" si="14"/>
        <v>0</v>
      </c>
      <c r="E61" s="107">
        <f t="shared" si="14"/>
        <v>0</v>
      </c>
      <c r="F61" s="107">
        <f t="shared" si="14"/>
        <v>0</v>
      </c>
      <c r="G61" s="107">
        <f t="shared" si="14"/>
        <v>0</v>
      </c>
    </row>
    <row r="62" spans="1:7" x14ac:dyDescent="0.25">
      <c r="A62" s="83" t="s">
        <v>412</v>
      </c>
      <c r="B62" s="107">
        <v>0</v>
      </c>
      <c r="C62" s="107">
        <v>0</v>
      </c>
      <c r="D62" s="107">
        <v>0</v>
      </c>
      <c r="E62" s="107">
        <v>0</v>
      </c>
      <c r="F62" s="107">
        <v>0</v>
      </c>
      <c r="G62" s="107">
        <f>D62-E62</f>
        <v>0</v>
      </c>
    </row>
    <row r="63" spans="1:7" x14ac:dyDescent="0.25">
      <c r="A63" s="83" t="s">
        <v>413</v>
      </c>
      <c r="B63" s="107">
        <v>0</v>
      </c>
      <c r="C63" s="107">
        <v>0</v>
      </c>
      <c r="D63" s="107">
        <v>0</v>
      </c>
      <c r="E63" s="107">
        <v>0</v>
      </c>
      <c r="F63" s="107">
        <v>0</v>
      </c>
      <c r="G63" s="107">
        <f t="shared" ref="G63:G70" si="15">D63-E63</f>
        <v>0</v>
      </c>
    </row>
    <row r="64" spans="1:7" x14ac:dyDescent="0.25">
      <c r="A64" s="83" t="s">
        <v>414</v>
      </c>
      <c r="B64" s="107">
        <v>0</v>
      </c>
      <c r="C64" s="107">
        <v>0</v>
      </c>
      <c r="D64" s="107">
        <v>0</v>
      </c>
      <c r="E64" s="107">
        <v>0</v>
      </c>
      <c r="F64" s="107">
        <v>0</v>
      </c>
      <c r="G64" s="107">
        <f t="shared" si="15"/>
        <v>0</v>
      </c>
    </row>
    <row r="65" spans="1:7" x14ac:dyDescent="0.25">
      <c r="A65" s="83" t="s">
        <v>415</v>
      </c>
      <c r="B65" s="107">
        <v>0</v>
      </c>
      <c r="C65" s="107">
        <v>0</v>
      </c>
      <c r="D65" s="107">
        <v>0</v>
      </c>
      <c r="E65" s="107">
        <v>0</v>
      </c>
      <c r="F65" s="107">
        <v>0</v>
      </c>
      <c r="G65" s="107">
        <f t="shared" si="15"/>
        <v>0</v>
      </c>
    </row>
    <row r="66" spans="1:7" x14ac:dyDescent="0.25">
      <c r="A66" s="83" t="s">
        <v>416</v>
      </c>
      <c r="B66" s="107">
        <v>0</v>
      </c>
      <c r="C66" s="107">
        <v>0</v>
      </c>
      <c r="D66" s="107">
        <v>0</v>
      </c>
      <c r="E66" s="107">
        <v>0</v>
      </c>
      <c r="F66" s="107">
        <v>0</v>
      </c>
      <c r="G66" s="107">
        <f t="shared" si="15"/>
        <v>0</v>
      </c>
    </row>
    <row r="67" spans="1:7" x14ac:dyDescent="0.25">
      <c r="A67" s="83" t="s">
        <v>417</v>
      </c>
      <c r="B67" s="107">
        <v>0</v>
      </c>
      <c r="C67" s="107">
        <v>0</v>
      </c>
      <c r="D67" s="107">
        <v>0</v>
      </c>
      <c r="E67" s="107">
        <v>0</v>
      </c>
      <c r="F67" s="107">
        <v>0</v>
      </c>
      <c r="G67" s="107">
        <f t="shared" si="15"/>
        <v>0</v>
      </c>
    </row>
    <row r="68" spans="1:7" x14ac:dyDescent="0.25">
      <c r="A68" s="83" t="s">
        <v>418</v>
      </c>
      <c r="B68" s="107">
        <v>0</v>
      </c>
      <c r="C68" s="107">
        <v>0</v>
      </c>
      <c r="D68" s="107">
        <v>0</v>
      </c>
      <c r="E68" s="107">
        <v>0</v>
      </c>
      <c r="F68" s="107">
        <v>0</v>
      </c>
      <c r="G68" s="107">
        <f t="shared" si="15"/>
        <v>0</v>
      </c>
    </row>
    <row r="69" spans="1:7" x14ac:dyDescent="0.25">
      <c r="A69" s="83" t="s">
        <v>419</v>
      </c>
      <c r="B69" s="107">
        <v>0</v>
      </c>
      <c r="C69" s="107">
        <v>0</v>
      </c>
      <c r="D69" s="107">
        <v>0</v>
      </c>
      <c r="E69" s="107">
        <v>0</v>
      </c>
      <c r="F69" s="107">
        <v>0</v>
      </c>
      <c r="G69" s="107">
        <f t="shared" si="15"/>
        <v>0</v>
      </c>
    </row>
    <row r="70" spans="1:7" x14ac:dyDescent="0.25">
      <c r="A70" s="83" t="s">
        <v>420</v>
      </c>
      <c r="B70" s="107">
        <v>0</v>
      </c>
      <c r="C70" s="107">
        <v>0</v>
      </c>
      <c r="D70" s="107">
        <v>0</v>
      </c>
      <c r="E70" s="107">
        <v>0</v>
      </c>
      <c r="F70" s="107">
        <v>0</v>
      </c>
      <c r="G70" s="107">
        <f t="shared" si="15"/>
        <v>0</v>
      </c>
    </row>
    <row r="71" spans="1:7" x14ac:dyDescent="0.25">
      <c r="A71" s="108" t="s">
        <v>428</v>
      </c>
      <c r="B71" s="110">
        <f>SUM(B72:B75)</f>
        <v>0</v>
      </c>
      <c r="C71" s="110">
        <f t="shared" ref="C71:F71" si="16">SUM(C72:C75)</f>
        <v>0</v>
      </c>
      <c r="D71" s="110">
        <f t="shared" si="16"/>
        <v>0</v>
      </c>
      <c r="E71" s="110">
        <f t="shared" si="16"/>
        <v>0</v>
      </c>
      <c r="F71" s="110">
        <f t="shared" si="16"/>
        <v>0</v>
      </c>
      <c r="G71" s="110">
        <f>SUM(G72:G75)</f>
        <v>0</v>
      </c>
    </row>
    <row r="72" spans="1:7" x14ac:dyDescent="0.25">
      <c r="A72" s="83" t="s">
        <v>422</v>
      </c>
      <c r="B72" s="107">
        <v>0</v>
      </c>
      <c r="C72" s="107">
        <v>0</v>
      </c>
      <c r="D72" s="107">
        <v>0</v>
      </c>
      <c r="E72" s="107">
        <v>0</v>
      </c>
      <c r="F72" s="107">
        <v>0</v>
      </c>
      <c r="G72" s="107">
        <f>D72-E72</f>
        <v>0</v>
      </c>
    </row>
    <row r="73" spans="1:7" ht="30" x14ac:dyDescent="0.25">
      <c r="A73" s="83" t="s">
        <v>423</v>
      </c>
      <c r="B73" s="107">
        <v>0</v>
      </c>
      <c r="C73" s="107">
        <v>0</v>
      </c>
      <c r="D73" s="107">
        <v>0</v>
      </c>
      <c r="E73" s="107">
        <v>0</v>
      </c>
      <c r="F73" s="107">
        <v>0</v>
      </c>
      <c r="G73" s="107">
        <f t="shared" ref="G73:G75" si="17">D73-E73</f>
        <v>0</v>
      </c>
    </row>
    <row r="74" spans="1:7" x14ac:dyDescent="0.25">
      <c r="A74" s="83" t="s">
        <v>424</v>
      </c>
      <c r="B74" s="107">
        <v>0</v>
      </c>
      <c r="C74" s="107">
        <v>0</v>
      </c>
      <c r="D74" s="107">
        <v>0</v>
      </c>
      <c r="E74" s="107">
        <v>0</v>
      </c>
      <c r="F74" s="107">
        <v>0</v>
      </c>
      <c r="G74" s="107">
        <f t="shared" si="17"/>
        <v>0</v>
      </c>
    </row>
    <row r="75" spans="1:7" x14ac:dyDescent="0.25">
      <c r="A75" s="83" t="s">
        <v>425</v>
      </c>
      <c r="B75" s="107">
        <v>0</v>
      </c>
      <c r="C75" s="107">
        <v>0</v>
      </c>
      <c r="D75" s="107">
        <v>0</v>
      </c>
      <c r="E75" s="107">
        <v>0</v>
      </c>
      <c r="F75" s="107">
        <v>0</v>
      </c>
      <c r="G75" s="107">
        <f t="shared" si="17"/>
        <v>0</v>
      </c>
    </row>
    <row r="76" spans="1:7" x14ac:dyDescent="0.25">
      <c r="A76" s="17"/>
      <c r="B76" s="111"/>
      <c r="C76" s="111"/>
      <c r="D76" s="111"/>
      <c r="E76" s="111"/>
      <c r="F76" s="111"/>
      <c r="G76" s="111"/>
    </row>
    <row r="77" spans="1:7" x14ac:dyDescent="0.25">
      <c r="A77" s="24" t="s">
        <v>382</v>
      </c>
      <c r="B77" s="109">
        <f>B43+B9</f>
        <v>45073660</v>
      </c>
      <c r="C77" s="109">
        <f t="shared" ref="C77:F77" si="18">C43+C9</f>
        <v>7940754</v>
      </c>
      <c r="D77" s="109">
        <f t="shared" si="18"/>
        <v>53014414</v>
      </c>
      <c r="E77" s="109">
        <f t="shared" si="18"/>
        <v>52318091</v>
      </c>
      <c r="F77" s="109">
        <f t="shared" si="18"/>
        <v>48149173</v>
      </c>
      <c r="G77" s="109">
        <f>G43+G9</f>
        <v>696323</v>
      </c>
    </row>
    <row r="78" spans="1:7" x14ac:dyDescent="0.25">
      <c r="A78" s="31"/>
      <c r="B78" s="112"/>
      <c r="C78" s="112"/>
      <c r="D78" s="112"/>
      <c r="E78" s="112"/>
      <c r="F78" s="112"/>
      <c r="G78" s="112"/>
    </row>
  </sheetData>
  <mergeCells count="9">
    <mergeCell ref="A7:A8"/>
    <mergeCell ref="B7:F7"/>
    <mergeCell ref="G7:G8"/>
    <mergeCell ref="A2:G2"/>
    <mergeCell ref="A3:G3"/>
    <mergeCell ref="A4:G4"/>
    <mergeCell ref="A1:G1"/>
    <mergeCell ref="A5:G5"/>
    <mergeCell ref="A6:G6"/>
  </mergeCells>
  <dataValidations count="1">
    <dataValidation type="decimal" allowBlank="1" showInputMessage="1" showErrorMessage="1" sqref="B9:G77" xr:uid="{947A533A-8BCE-436E-9181-A86B84A6CEE4}">
      <formula1>-1.79769313486231E+100</formula1>
      <formula2>1.79769313486231E+100</formula2>
    </dataValidation>
  </dataValidations>
  <pageMargins left="1.1023622047244095" right="0.70866141732283461" top="0.74803149606299213" bottom="0.74803149606299213" header="0.31496062992125984" footer="0.31496062992125984"/>
  <pageSetup scale="4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4BA57-F9C3-47BD-A338-B093095FB36A}">
  <sheetPr>
    <pageSetUpPr fitToPage="1"/>
  </sheetPr>
  <dimension ref="A1:G34"/>
  <sheetViews>
    <sheetView tabSelected="1" workbookViewId="0">
      <selection sqref="A1:G34"/>
    </sheetView>
  </sheetViews>
  <sheetFormatPr baseColWidth="10" defaultColWidth="0" defaultRowHeight="0" zeroHeight="1" x14ac:dyDescent="0.25"/>
  <cols>
    <col min="1" max="1" width="111.85546875" customWidth="1"/>
    <col min="2" max="6" width="20.7109375" style="120" customWidth="1"/>
    <col min="7" max="7" width="17.5703125" style="120" customWidth="1"/>
    <col min="8" max="16384" width="10.85546875" hidden="1"/>
  </cols>
  <sheetData>
    <row r="1" spans="1:7" ht="21" x14ac:dyDescent="0.25">
      <c r="A1" s="86" t="s">
        <v>429</v>
      </c>
      <c r="B1" s="74"/>
      <c r="C1" s="74"/>
      <c r="D1" s="74"/>
      <c r="E1" s="74"/>
      <c r="F1" s="74"/>
      <c r="G1" s="74"/>
    </row>
    <row r="2" spans="1:7" ht="15" x14ac:dyDescent="0.25">
      <c r="A2" s="3" t="str">
        <f>+ESFD!C2</f>
        <v>AUDITORIA SUPERIOR DEL ESTADO, GOBIERNO DEL ESTADO DE DURANGO</v>
      </c>
      <c r="B2" s="4"/>
      <c r="C2" s="4"/>
      <c r="D2" s="4"/>
      <c r="E2" s="4"/>
      <c r="F2" s="4"/>
      <c r="G2" s="5"/>
    </row>
    <row r="3" spans="1:7" ht="15" x14ac:dyDescent="0.25">
      <c r="A3" s="6" t="s">
        <v>299</v>
      </c>
      <c r="B3" s="7"/>
      <c r="C3" s="7"/>
      <c r="D3" s="7"/>
      <c r="E3" s="7"/>
      <c r="F3" s="7"/>
      <c r="G3" s="8"/>
    </row>
    <row r="4" spans="1:7" ht="15" x14ac:dyDescent="0.25">
      <c r="A4" s="6" t="s">
        <v>430</v>
      </c>
      <c r="B4" s="7"/>
      <c r="C4" s="7"/>
      <c r="D4" s="7"/>
      <c r="E4" s="7"/>
      <c r="F4" s="7"/>
      <c r="G4" s="8"/>
    </row>
    <row r="5" spans="1:7" ht="15" x14ac:dyDescent="0.25">
      <c r="A5" s="6" t="str">
        <f>+ESFD!C4</f>
        <v>Al 31 de diciembre de 2024</v>
      </c>
      <c r="B5" s="7"/>
      <c r="C5" s="7"/>
      <c r="D5" s="7"/>
      <c r="E5" s="7"/>
      <c r="F5" s="7"/>
      <c r="G5" s="8"/>
    </row>
    <row r="6" spans="1:7" ht="15" x14ac:dyDescent="0.25">
      <c r="A6" s="9" t="s">
        <v>2</v>
      </c>
      <c r="B6" s="10"/>
      <c r="C6" s="10"/>
      <c r="D6" s="10"/>
      <c r="E6" s="10"/>
      <c r="F6" s="10"/>
      <c r="G6" s="11"/>
    </row>
    <row r="7" spans="1:7" ht="15" x14ac:dyDescent="0.25">
      <c r="A7" s="75" t="s">
        <v>431</v>
      </c>
      <c r="B7" s="88" t="s">
        <v>301</v>
      </c>
      <c r="C7" s="88"/>
      <c r="D7" s="88"/>
      <c r="E7" s="88"/>
      <c r="F7" s="88"/>
      <c r="G7" s="88" t="s">
        <v>302</v>
      </c>
    </row>
    <row r="8" spans="1:7" ht="30" x14ac:dyDescent="0.25">
      <c r="A8" s="77"/>
      <c r="B8" s="36" t="s">
        <v>303</v>
      </c>
      <c r="C8" s="113" t="s">
        <v>392</v>
      </c>
      <c r="D8" s="113" t="s">
        <v>234</v>
      </c>
      <c r="E8" s="113" t="s">
        <v>190</v>
      </c>
      <c r="F8" s="113" t="s">
        <v>207</v>
      </c>
      <c r="G8" s="114"/>
    </row>
    <row r="9" spans="1:7" ht="15" x14ac:dyDescent="0.25">
      <c r="A9" s="79" t="s">
        <v>432</v>
      </c>
      <c r="B9" s="115">
        <f>SUM(B10,B11,B12,B15,B16,B19)</f>
        <v>45073660</v>
      </c>
      <c r="C9" s="115">
        <f t="shared" ref="C9:F9" si="0">SUM(C10,C11,C12,C15,C16,C19)</f>
        <v>7940754</v>
      </c>
      <c r="D9" s="115">
        <f t="shared" si="0"/>
        <v>53014414</v>
      </c>
      <c r="E9" s="115">
        <f t="shared" si="0"/>
        <v>52318091</v>
      </c>
      <c r="F9" s="115">
        <f t="shared" si="0"/>
        <v>48149172</v>
      </c>
      <c r="G9" s="115">
        <f>SUM(G10,G11,G12,G15,G16,G19)</f>
        <v>696323</v>
      </c>
    </row>
    <row r="10" spans="1:7" ht="15" x14ac:dyDescent="0.25">
      <c r="A10" s="58" t="s">
        <v>433</v>
      </c>
      <c r="B10" s="116">
        <v>45073660</v>
      </c>
      <c r="C10" s="116">
        <v>7940754</v>
      </c>
      <c r="D10" s="116">
        <v>53014414</v>
      </c>
      <c r="E10" s="116">
        <v>52318091</v>
      </c>
      <c r="F10" s="116">
        <v>48149172</v>
      </c>
      <c r="G10" s="116">
        <f>D10-E10</f>
        <v>696323</v>
      </c>
    </row>
    <row r="11" spans="1:7" ht="15" x14ac:dyDescent="0.25">
      <c r="A11" s="58" t="s">
        <v>434</v>
      </c>
      <c r="B11" s="116">
        <v>0</v>
      </c>
      <c r="C11" s="116">
        <v>0</v>
      </c>
      <c r="D11" s="116">
        <v>0</v>
      </c>
      <c r="E11" s="116">
        <v>0</v>
      </c>
      <c r="F11" s="116">
        <v>0</v>
      </c>
      <c r="G11" s="116">
        <f>D11-E11</f>
        <v>0</v>
      </c>
    </row>
    <row r="12" spans="1:7" ht="15" x14ac:dyDescent="0.25">
      <c r="A12" s="58" t="s">
        <v>435</v>
      </c>
      <c r="B12" s="116">
        <f>B13+B14</f>
        <v>0</v>
      </c>
      <c r="C12" s="116">
        <f t="shared" ref="C12:F12" si="1">C13+C14</f>
        <v>0</v>
      </c>
      <c r="D12" s="116">
        <f t="shared" si="1"/>
        <v>0</v>
      </c>
      <c r="E12" s="116">
        <f t="shared" si="1"/>
        <v>0</v>
      </c>
      <c r="F12" s="116">
        <f t="shared" si="1"/>
        <v>0</v>
      </c>
      <c r="G12" s="116">
        <f>G13+G14</f>
        <v>0</v>
      </c>
    </row>
    <row r="13" spans="1:7" ht="15" x14ac:dyDescent="0.25">
      <c r="A13" s="82" t="s">
        <v>436</v>
      </c>
      <c r="B13" s="116">
        <v>0</v>
      </c>
      <c r="C13" s="116">
        <v>0</v>
      </c>
      <c r="D13" s="116">
        <v>0</v>
      </c>
      <c r="E13" s="116">
        <v>0</v>
      </c>
      <c r="F13" s="116">
        <v>0</v>
      </c>
      <c r="G13" s="116">
        <f>D13-E13</f>
        <v>0</v>
      </c>
    </row>
    <row r="14" spans="1:7" ht="15" x14ac:dyDescent="0.25">
      <c r="A14" s="82" t="s">
        <v>437</v>
      </c>
      <c r="B14" s="116">
        <v>0</v>
      </c>
      <c r="C14" s="116">
        <v>0</v>
      </c>
      <c r="D14" s="116">
        <v>0</v>
      </c>
      <c r="E14" s="116">
        <v>0</v>
      </c>
      <c r="F14" s="116">
        <v>0</v>
      </c>
      <c r="G14" s="116">
        <f t="shared" ref="G14:G15" si="2">D14-E14</f>
        <v>0</v>
      </c>
    </row>
    <row r="15" spans="1:7" ht="15" x14ac:dyDescent="0.25">
      <c r="A15" s="58" t="s">
        <v>438</v>
      </c>
      <c r="B15" s="116">
        <v>0</v>
      </c>
      <c r="C15" s="116">
        <v>0</v>
      </c>
      <c r="D15" s="116">
        <v>0</v>
      </c>
      <c r="E15" s="116">
        <v>0</v>
      </c>
      <c r="F15" s="116">
        <v>0</v>
      </c>
      <c r="G15" s="116">
        <f t="shared" si="2"/>
        <v>0</v>
      </c>
    </row>
    <row r="16" spans="1:7" ht="15" x14ac:dyDescent="0.25">
      <c r="A16" s="108" t="s">
        <v>439</v>
      </c>
      <c r="B16" s="116">
        <f>B17+B18</f>
        <v>0</v>
      </c>
      <c r="C16" s="116">
        <f t="shared" ref="C16:G16" si="3">C17+C18</f>
        <v>0</v>
      </c>
      <c r="D16" s="116">
        <f t="shared" si="3"/>
        <v>0</v>
      </c>
      <c r="E16" s="116">
        <f t="shared" si="3"/>
        <v>0</v>
      </c>
      <c r="F16" s="116">
        <f t="shared" si="3"/>
        <v>0</v>
      </c>
      <c r="G16" s="116">
        <f t="shared" si="3"/>
        <v>0</v>
      </c>
    </row>
    <row r="17" spans="1:7" ht="15" x14ac:dyDescent="0.25">
      <c r="A17" s="82" t="s">
        <v>440</v>
      </c>
      <c r="B17" s="116">
        <v>0</v>
      </c>
      <c r="C17" s="116">
        <v>0</v>
      </c>
      <c r="D17" s="116">
        <v>0</v>
      </c>
      <c r="E17" s="116">
        <v>0</v>
      </c>
      <c r="F17" s="116">
        <v>0</v>
      </c>
      <c r="G17" s="116">
        <f>D17-E17</f>
        <v>0</v>
      </c>
    </row>
    <row r="18" spans="1:7" ht="15" x14ac:dyDescent="0.25">
      <c r="A18" s="82" t="s">
        <v>441</v>
      </c>
      <c r="B18" s="116">
        <v>0</v>
      </c>
      <c r="C18" s="116">
        <v>0</v>
      </c>
      <c r="D18" s="116">
        <v>0</v>
      </c>
      <c r="E18" s="116">
        <v>0</v>
      </c>
      <c r="F18" s="116">
        <v>0</v>
      </c>
      <c r="G18" s="116">
        <f>D18-E18</f>
        <v>0</v>
      </c>
    </row>
    <row r="19" spans="1:7" ht="15" x14ac:dyDescent="0.25">
      <c r="A19" s="58" t="s">
        <v>442</v>
      </c>
      <c r="B19" s="116">
        <v>0</v>
      </c>
      <c r="C19" s="116">
        <v>0</v>
      </c>
      <c r="D19" s="116">
        <v>0</v>
      </c>
      <c r="E19" s="116">
        <v>0</v>
      </c>
      <c r="F19" s="116">
        <v>0</v>
      </c>
      <c r="G19" s="116">
        <f>D19-E19</f>
        <v>0</v>
      </c>
    </row>
    <row r="20" spans="1:7" ht="15" x14ac:dyDescent="0.25">
      <c r="A20" s="17"/>
      <c r="B20" s="117"/>
      <c r="C20" s="117"/>
      <c r="D20" s="117"/>
      <c r="E20" s="117"/>
      <c r="F20" s="117"/>
      <c r="G20" s="117"/>
    </row>
    <row r="21" spans="1:7" s="43" customFormat="1" ht="15" x14ac:dyDescent="0.25">
      <c r="A21" s="118" t="s">
        <v>443</v>
      </c>
      <c r="B21" s="115">
        <f>SUM(B22,B23,B24,B27,B28,B31)</f>
        <v>0</v>
      </c>
      <c r="C21" s="115">
        <f t="shared" ref="C21:F21" si="4">SUM(C22,C23,C24,C27,C28,C31)</f>
        <v>0</v>
      </c>
      <c r="D21" s="115">
        <f t="shared" si="4"/>
        <v>0</v>
      </c>
      <c r="E21" s="115">
        <f t="shared" si="4"/>
        <v>0</v>
      </c>
      <c r="F21" s="115">
        <f t="shared" si="4"/>
        <v>0</v>
      </c>
      <c r="G21" s="115">
        <f>SUM(G22,G23,G24,G27,G28,G31)</f>
        <v>0</v>
      </c>
    </row>
    <row r="22" spans="1:7" s="43" customFormat="1" ht="15" x14ac:dyDescent="0.25">
      <c r="A22" s="58" t="s">
        <v>433</v>
      </c>
      <c r="B22" s="116">
        <v>0</v>
      </c>
      <c r="C22" s="116">
        <v>0</v>
      </c>
      <c r="D22" s="116">
        <v>0</v>
      </c>
      <c r="E22" s="116">
        <v>0</v>
      </c>
      <c r="F22" s="116">
        <v>0</v>
      </c>
      <c r="G22" s="116">
        <f>D22-E22</f>
        <v>0</v>
      </c>
    </row>
    <row r="23" spans="1:7" s="43" customFormat="1" ht="15" x14ac:dyDescent="0.25">
      <c r="A23" s="58" t="s">
        <v>434</v>
      </c>
      <c r="B23" s="116">
        <v>0</v>
      </c>
      <c r="C23" s="116">
        <v>0</v>
      </c>
      <c r="D23" s="116">
        <v>0</v>
      </c>
      <c r="E23" s="116">
        <v>0</v>
      </c>
      <c r="F23" s="116">
        <v>0</v>
      </c>
      <c r="G23" s="116">
        <f>D23-E23</f>
        <v>0</v>
      </c>
    </row>
    <row r="24" spans="1:7" s="43" customFormat="1" ht="15" x14ac:dyDescent="0.25">
      <c r="A24" s="58" t="s">
        <v>435</v>
      </c>
      <c r="B24" s="116">
        <f>B25+B26</f>
        <v>0</v>
      </c>
      <c r="C24" s="116">
        <f t="shared" ref="C24:G24" si="5">C25+C26</f>
        <v>0</v>
      </c>
      <c r="D24" s="116">
        <f t="shared" si="5"/>
        <v>0</v>
      </c>
      <c r="E24" s="116">
        <f t="shared" si="5"/>
        <v>0</v>
      </c>
      <c r="F24" s="116">
        <f t="shared" si="5"/>
        <v>0</v>
      </c>
      <c r="G24" s="116">
        <f t="shared" si="5"/>
        <v>0</v>
      </c>
    </row>
    <row r="25" spans="1:7" s="43" customFormat="1" ht="15" x14ac:dyDescent="0.25">
      <c r="A25" s="82" t="s">
        <v>436</v>
      </c>
      <c r="B25" s="116">
        <v>0</v>
      </c>
      <c r="C25" s="116">
        <v>0</v>
      </c>
      <c r="D25" s="116">
        <v>0</v>
      </c>
      <c r="E25" s="116">
        <v>0</v>
      </c>
      <c r="F25" s="116">
        <v>0</v>
      </c>
      <c r="G25" s="116">
        <f>D25-E25</f>
        <v>0</v>
      </c>
    </row>
    <row r="26" spans="1:7" s="43" customFormat="1" ht="15" x14ac:dyDescent="0.25">
      <c r="A26" s="82" t="s">
        <v>437</v>
      </c>
      <c r="B26" s="116">
        <v>0</v>
      </c>
      <c r="C26" s="116">
        <v>0</v>
      </c>
      <c r="D26" s="116">
        <v>0</v>
      </c>
      <c r="E26" s="116">
        <v>0</v>
      </c>
      <c r="F26" s="116">
        <v>0</v>
      </c>
      <c r="G26" s="116">
        <f t="shared" ref="G26:G27" si="6">D26-E26</f>
        <v>0</v>
      </c>
    </row>
    <row r="27" spans="1:7" s="43" customFormat="1" ht="15" x14ac:dyDescent="0.25">
      <c r="A27" s="58" t="s">
        <v>438</v>
      </c>
      <c r="B27" s="116">
        <v>0</v>
      </c>
      <c r="C27" s="116">
        <v>0</v>
      </c>
      <c r="D27" s="116">
        <v>0</v>
      </c>
      <c r="E27" s="116">
        <v>0</v>
      </c>
      <c r="F27" s="116">
        <v>0</v>
      </c>
      <c r="G27" s="116">
        <f t="shared" si="6"/>
        <v>0</v>
      </c>
    </row>
    <row r="28" spans="1:7" s="43" customFormat="1" ht="15" x14ac:dyDescent="0.25">
      <c r="A28" s="108" t="s">
        <v>439</v>
      </c>
      <c r="B28" s="116">
        <f>B29+B30</f>
        <v>0</v>
      </c>
      <c r="C28" s="116">
        <f t="shared" ref="C28:G28" si="7">C29+C30</f>
        <v>0</v>
      </c>
      <c r="D28" s="116">
        <f t="shared" si="7"/>
        <v>0</v>
      </c>
      <c r="E28" s="116">
        <f t="shared" si="7"/>
        <v>0</v>
      </c>
      <c r="F28" s="116">
        <f t="shared" si="7"/>
        <v>0</v>
      </c>
      <c r="G28" s="116">
        <f t="shared" si="7"/>
        <v>0</v>
      </c>
    </row>
    <row r="29" spans="1:7" s="43" customFormat="1" ht="15" x14ac:dyDescent="0.25">
      <c r="A29" s="82" t="s">
        <v>440</v>
      </c>
      <c r="B29" s="116">
        <v>0</v>
      </c>
      <c r="C29" s="116">
        <v>0</v>
      </c>
      <c r="D29" s="116">
        <v>0</v>
      </c>
      <c r="E29" s="116">
        <v>0</v>
      </c>
      <c r="F29" s="116">
        <v>0</v>
      </c>
      <c r="G29" s="116">
        <f>D29-E29</f>
        <v>0</v>
      </c>
    </row>
    <row r="30" spans="1:7" s="43" customFormat="1" ht="15" x14ac:dyDescent="0.25">
      <c r="A30" s="82" t="s">
        <v>441</v>
      </c>
      <c r="B30" s="116">
        <v>0</v>
      </c>
      <c r="C30" s="116">
        <v>0</v>
      </c>
      <c r="D30" s="116">
        <v>0</v>
      </c>
      <c r="E30" s="116">
        <v>0</v>
      </c>
      <c r="F30" s="116">
        <v>0</v>
      </c>
      <c r="G30" s="116">
        <f t="shared" ref="G30:G31" si="8">D30-E30</f>
        <v>0</v>
      </c>
    </row>
    <row r="31" spans="1:7" s="43" customFormat="1" ht="15" x14ac:dyDescent="0.25">
      <c r="A31" s="58" t="s">
        <v>442</v>
      </c>
      <c r="B31" s="116">
        <v>0</v>
      </c>
      <c r="C31" s="116">
        <v>0</v>
      </c>
      <c r="D31" s="116">
        <v>0</v>
      </c>
      <c r="E31" s="116">
        <v>0</v>
      </c>
      <c r="F31" s="116">
        <v>0</v>
      </c>
      <c r="G31" s="116">
        <f t="shared" si="8"/>
        <v>0</v>
      </c>
    </row>
    <row r="32" spans="1:7" ht="15" x14ac:dyDescent="0.25">
      <c r="A32" s="17"/>
      <c r="B32" s="117"/>
      <c r="C32" s="117"/>
      <c r="D32" s="117"/>
      <c r="E32" s="117"/>
      <c r="F32" s="117"/>
      <c r="G32" s="117"/>
    </row>
    <row r="33" spans="1:7" ht="15" x14ac:dyDescent="0.25">
      <c r="A33" s="24" t="s">
        <v>444</v>
      </c>
      <c r="B33" s="115">
        <f>B21+B9</f>
        <v>45073660</v>
      </c>
      <c r="C33" s="115">
        <f t="shared" ref="C33:G33" si="9">C21+C9</f>
        <v>7940754</v>
      </c>
      <c r="D33" s="115">
        <f t="shared" si="9"/>
        <v>53014414</v>
      </c>
      <c r="E33" s="115">
        <f t="shared" si="9"/>
        <v>52318091</v>
      </c>
      <c r="F33" s="115">
        <f t="shared" si="9"/>
        <v>48149172</v>
      </c>
      <c r="G33" s="115">
        <f t="shared" si="9"/>
        <v>696323</v>
      </c>
    </row>
    <row r="34" spans="1:7" ht="15" x14ac:dyDescent="0.25">
      <c r="A34" s="31"/>
      <c r="B34" s="119"/>
      <c r="C34" s="119"/>
      <c r="D34" s="119"/>
      <c r="E34" s="119"/>
      <c r="F34" s="119"/>
      <c r="G34" s="119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 xr:uid="{98F5F864-C340-47CF-A3C2-F95E3DF0E996}">
      <formula1>-1.79769313486231E+100</formula1>
      <formula2>1.79769313486231E+100</formula2>
    </dataValidation>
  </dataValidations>
  <pageMargins left="1.1023622047244095" right="0.70866141732283461" top="0.74803149606299213" bottom="0.74803149606299213" header="0.31496062992125984" footer="0.31496062992125984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68</vt:i4>
      </vt:variant>
    </vt:vector>
  </HeadingPairs>
  <TitlesOfParts>
    <vt:vector size="77" baseType="lpstr">
      <vt:lpstr>ESFD</vt:lpstr>
      <vt:lpstr>EADYOP</vt:lpstr>
      <vt:lpstr>IAODF</vt:lpstr>
      <vt:lpstr>BP</vt:lpstr>
      <vt:lpstr>EAID</vt:lpstr>
      <vt:lpstr>EAEPED a)</vt:lpstr>
      <vt:lpstr>EAEPED b)</vt:lpstr>
      <vt:lpstr>EAEPED c)</vt:lpstr>
      <vt:lpstr>EAEPED d)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ESFD!Área_de_impresión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PSR. Salinas Rojas</dc:creator>
  <cp:lastModifiedBy>Pedro PSR. Salinas Rojas</cp:lastModifiedBy>
  <cp:lastPrinted>2025-02-04T23:23:12Z</cp:lastPrinted>
  <dcterms:created xsi:type="dcterms:W3CDTF">2025-02-04T18:41:10Z</dcterms:created>
  <dcterms:modified xsi:type="dcterms:W3CDTF">2025-02-04T23:31:20Z</dcterms:modified>
</cp:coreProperties>
</file>