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\\10.6.35.7\Integracion Financiera\C.P. LILIANA\2023\ESTADOS FINANCIEROS\ESTADOS FINANCIEROS 4 TRIMESTRE\USB\"/>
    </mc:Choice>
  </mc:AlternateContent>
  <xr:revisionPtr revIDLastSave="0" documentId="8_{919A7128-F303-4769-9517-68FBA8A1F9C7}" xr6:coauthVersionLast="47" xr6:coauthVersionMax="47" xr10:uidLastSave="{00000000-0000-0000-0000-000000000000}"/>
  <bookViews>
    <workbookView xWindow="-120" yWindow="-120" windowWidth="24240" windowHeight="13140" tabRatio="751" activeTab="5" xr2:uid="{00000000-000D-0000-FFFF-FFFF00000000}"/>
  </bookViews>
  <sheets>
    <sheet name="F1. ESF" sheetId="12" r:id="rId1"/>
    <sheet name="F2. IADPyOP" sheetId="13" r:id="rId2"/>
    <sheet name="F3. IAODF" sheetId="14" r:id="rId3"/>
    <sheet name="F4. BALPRESUP" sheetId="10" r:id="rId4"/>
    <sheet name="F5. EAID" sheetId="3" r:id="rId5"/>
    <sheet name="F6a. EAEPE OG" sheetId="4" r:id="rId6"/>
    <sheet name="F6b. EAEPE ADMVA" sheetId="6" r:id="rId7"/>
    <sheet name="F6c. EAEPE FUNCION" sheetId="7" r:id="rId8"/>
    <sheet name="F6d. EAEPE SP" sheetId="11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 localSheetId="3">'[2]acomodo administrativa'!#REF!</definedName>
    <definedName name="admvasep" localSheetId="8">'[2]acomodo administrativa'!#REF!</definedName>
    <definedName name="admvasep">'[2]acomodo administrativa'!#REF!</definedName>
    <definedName name="ADVAAGOSTO" localSheetId="3">'[2]acomodo administrativa'!#REF!</definedName>
    <definedName name="ADVAAGOSTO" localSheetId="8">'[2]acomodo administrativa'!#REF!</definedName>
    <definedName name="ADVAAGOSTO">'[2]acomodo administrativa'!#REF!</definedName>
    <definedName name="ADVAJUNIO" localSheetId="3">'[2]acomodo administrativa'!#REF!</definedName>
    <definedName name="ADVAJUNIO" localSheetId="8">'[2]acomodo administrativa'!#REF!</definedName>
    <definedName name="ADVAJUNIO">'[2]acomodo administrativa'!#REF!</definedName>
    <definedName name="_xlnm.Print_Area" localSheetId="3">'F4. BALPRESUP'!$A$1:$G$57</definedName>
    <definedName name="_xlnm.Print_Area" localSheetId="4">'F5. EAID'!$A$1:$G$70</definedName>
    <definedName name="_xlnm.Print_Area" localSheetId="6">'F6b. EAEPE ADMVA'!$A$1:$H$27</definedName>
    <definedName name="_xlnm.Print_Area" localSheetId="7">'F6c. EAEPE FUNCION'!$A$1:$I$76</definedName>
    <definedName name="_xlnm.Print_Area" localSheetId="8">'F6d. EAEPE SP'!$A$1:$I$34</definedName>
    <definedName name="cataadva" localSheetId="3">'[2]acomodo administrativa'!#REF!</definedName>
    <definedName name="cataadva" localSheetId="8">'[2]acomodo administrativa'!#REF!</definedName>
    <definedName name="cataadva">'[2]acomodo administrativa'!#REF!</definedName>
    <definedName name="catafun" localSheetId="3">#REF!</definedName>
    <definedName name="catafun" localSheetId="8">#REF!</definedName>
    <definedName name="catafun">#REF!</definedName>
    <definedName name="cataorden">'[2]balanza acomodo'!$A$2:$G$1593</definedName>
    <definedName name="cataprograma" localSheetId="3">[2]acomodoprog!#REF!</definedName>
    <definedName name="cataprograma" localSheetId="8">[2]acomodoprog!#REF!</definedName>
    <definedName name="cataprograma">[2]acomodoprog!#REF!</definedName>
    <definedName name="FUNC">'[1]ADVA FUNCION'!$D$47:$F$94</definedName>
    <definedName name="funcata" localSheetId="3">#REF!</definedName>
    <definedName name="funcata" localSheetId="8">#REF!</definedName>
    <definedName name="funcata">#REF!</definedName>
    <definedName name="FUNCIONAL">'[1]ADVA FUNCION'!$D$47:$F$94</definedName>
    <definedName name="FUNCIONALENE" localSheetId="3">#REF!</definedName>
    <definedName name="FUNCIONALENE" localSheetId="8">#REF!</definedName>
    <definedName name="FUNCIONALENE">#REF!</definedName>
    <definedName name="funjunio" localSheetId="3">#REF!</definedName>
    <definedName name="funjunio" localSheetId="8">#REF!</definedName>
    <definedName name="funjunio">#REF!</definedName>
    <definedName name="juladva" localSheetId="3">'[2]acomodo administrativa'!#REF!</definedName>
    <definedName name="juladva" localSheetId="8">'[2]acomodo administrativa'!#REF!</definedName>
    <definedName name="juladva">'[2]acomodo administrativa'!#REF!</definedName>
    <definedName name="JULFUN" localSheetId="3">#REF!</definedName>
    <definedName name="JULFUN" localSheetId="8">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91029"/>
</workbook>
</file>

<file path=xl/calcChain.xml><?xml version="1.0" encoding="utf-8"?>
<calcChain xmlns="http://schemas.openxmlformats.org/spreadsheetml/2006/main">
  <c r="K15" i="14" l="1"/>
  <c r="E15" i="14"/>
  <c r="K9" i="14"/>
  <c r="K21" i="14" s="1"/>
  <c r="J9" i="14"/>
  <c r="I9" i="14"/>
  <c r="E9" i="14"/>
  <c r="E21" i="14" s="1"/>
  <c r="E21" i="13"/>
  <c r="H15" i="13"/>
  <c r="H14" i="13" s="1"/>
  <c r="H9" i="13" s="1"/>
  <c r="H25" i="13" s="1"/>
  <c r="E15" i="13"/>
  <c r="C15" i="13"/>
  <c r="G15" i="13" s="1"/>
  <c r="G14" i="13" s="1"/>
  <c r="G9" i="13" s="1"/>
  <c r="G25" i="13" s="1"/>
  <c r="I14" i="13"/>
  <c r="I9" i="13" s="1"/>
  <c r="I25" i="13" s="1"/>
  <c r="F14" i="13"/>
  <c r="F9" i="13" s="1"/>
  <c r="F25" i="13" s="1"/>
  <c r="E14" i="13"/>
  <c r="E9" i="13" s="1"/>
  <c r="E25" i="13" s="1"/>
  <c r="D14" i="13"/>
  <c r="D9" i="13"/>
  <c r="D25" i="13" s="1"/>
  <c r="M74" i="12"/>
  <c r="L74" i="12"/>
  <c r="M68" i="12"/>
  <c r="L68" i="12"/>
  <c r="L77" i="12" s="1"/>
  <c r="M64" i="12"/>
  <c r="M77" i="12" s="1"/>
  <c r="L64" i="12"/>
  <c r="G62" i="12"/>
  <c r="F62" i="12"/>
  <c r="M58" i="12"/>
  <c r="L58" i="12"/>
  <c r="M44" i="12"/>
  <c r="L44" i="12"/>
  <c r="G43" i="12"/>
  <c r="F43" i="12"/>
  <c r="M40" i="12"/>
  <c r="L40" i="12"/>
  <c r="G40" i="12"/>
  <c r="F40" i="12"/>
  <c r="M33" i="12"/>
  <c r="L33" i="12"/>
  <c r="G33" i="12"/>
  <c r="F33" i="12"/>
  <c r="M29" i="12"/>
  <c r="L29" i="12"/>
  <c r="G27" i="12"/>
  <c r="F27" i="12"/>
  <c r="M25" i="12"/>
  <c r="L25" i="12"/>
  <c r="M21" i="12"/>
  <c r="L21" i="12"/>
  <c r="G19" i="12"/>
  <c r="F19" i="12"/>
  <c r="M11" i="12"/>
  <c r="M48" i="12" s="1"/>
  <c r="M60" i="12" s="1"/>
  <c r="M78" i="12" s="1"/>
  <c r="M80" i="12" s="1"/>
  <c r="L11" i="12"/>
  <c r="L48" i="12" s="1"/>
  <c r="L60" i="12" s="1"/>
  <c r="G11" i="12"/>
  <c r="G49" i="12" s="1"/>
  <c r="G64" i="12" s="1"/>
  <c r="F11" i="12"/>
  <c r="F49" i="12" s="1"/>
  <c r="F64" i="12" s="1"/>
  <c r="B4" i="7"/>
  <c r="B5" i="11" s="1"/>
  <c r="L78" i="12" l="1"/>
  <c r="L80" i="12" s="1"/>
  <c r="C14" i="13"/>
  <c r="C9" i="13" s="1"/>
  <c r="C25" i="13" s="1"/>
  <c r="G35" i="3"/>
  <c r="H27" i="11" l="1"/>
  <c r="D27" i="11"/>
  <c r="H26" i="11"/>
  <c r="D26" i="11"/>
  <c r="G22" i="11"/>
  <c r="F22" i="11"/>
  <c r="E22" i="11"/>
  <c r="C22" i="11"/>
  <c r="H20" i="11"/>
  <c r="D20" i="11"/>
  <c r="H19" i="11"/>
  <c r="H18" i="11"/>
  <c r="H17" i="11"/>
  <c r="H16" i="11"/>
  <c r="H15" i="11"/>
  <c r="D15" i="11"/>
  <c r="D10" i="11" s="1"/>
  <c r="H14" i="11"/>
  <c r="D14" i="11"/>
  <c r="H13" i="11"/>
  <c r="H12" i="11"/>
  <c r="H11" i="11"/>
  <c r="G10" i="11"/>
  <c r="F10" i="11"/>
  <c r="E10" i="11"/>
  <c r="C10" i="11"/>
  <c r="C34" i="11" l="1"/>
  <c r="H22" i="11"/>
  <c r="G34" i="11"/>
  <c r="F34" i="11"/>
  <c r="E34" i="11"/>
  <c r="D22" i="11"/>
  <c r="D34" i="11" s="1"/>
  <c r="H10" i="11"/>
  <c r="H34" i="11" l="1"/>
  <c r="A4" i="6" l="1"/>
  <c r="C61" i="3" l="1"/>
  <c r="C35" i="3"/>
  <c r="E155" i="4"/>
  <c r="E154" i="4"/>
  <c r="E153" i="4"/>
  <c r="E152" i="4"/>
  <c r="E151" i="4"/>
  <c r="E150" i="4"/>
  <c r="E149" i="4"/>
  <c r="E147" i="4"/>
  <c r="E146" i="4"/>
  <c r="E145" i="4"/>
  <c r="E143" i="4"/>
  <c r="E142" i="4"/>
  <c r="E141" i="4"/>
  <c r="E140" i="4"/>
  <c r="E139" i="4"/>
  <c r="E138" i="4"/>
  <c r="E137" i="4"/>
  <c r="E135" i="4"/>
  <c r="E134" i="4"/>
  <c r="E133" i="4"/>
  <c r="E131" i="4"/>
  <c r="E130" i="4"/>
  <c r="E129" i="4"/>
  <c r="E128" i="4"/>
  <c r="E127" i="4"/>
  <c r="E126" i="4"/>
  <c r="E125" i="4"/>
  <c r="E124" i="4"/>
  <c r="E123" i="4"/>
  <c r="E121" i="4"/>
  <c r="E120" i="4"/>
  <c r="E119" i="4"/>
  <c r="E118" i="4"/>
  <c r="E117" i="4"/>
  <c r="E116" i="4"/>
  <c r="E115" i="4"/>
  <c r="E114" i="4"/>
  <c r="E113" i="4"/>
  <c r="E111" i="4"/>
  <c r="E110" i="4"/>
  <c r="E109" i="4"/>
  <c r="E108" i="4"/>
  <c r="E107" i="4"/>
  <c r="E106" i="4"/>
  <c r="E105" i="4"/>
  <c r="E104" i="4"/>
  <c r="E103" i="4"/>
  <c r="E101" i="4"/>
  <c r="E100" i="4"/>
  <c r="E99" i="4"/>
  <c r="E98" i="4"/>
  <c r="E97" i="4"/>
  <c r="E96" i="4"/>
  <c r="E95" i="4"/>
  <c r="E94" i="4"/>
  <c r="E93" i="4"/>
  <c r="E91" i="4"/>
  <c r="E90" i="4"/>
  <c r="E89" i="4"/>
  <c r="E88" i="4"/>
  <c r="E87" i="4"/>
  <c r="E86" i="4"/>
  <c r="E85" i="4"/>
  <c r="E82" i="4"/>
  <c r="E81" i="4"/>
  <c r="E80" i="4"/>
  <c r="E79" i="4"/>
  <c r="E78" i="4"/>
  <c r="E77" i="4"/>
  <c r="E76" i="4"/>
  <c r="E74" i="4"/>
  <c r="E73" i="4"/>
  <c r="E72" i="4"/>
  <c r="E70" i="4"/>
  <c r="E69" i="4"/>
  <c r="E68" i="4"/>
  <c r="E67" i="4"/>
  <c r="E66" i="4"/>
  <c r="E65" i="4"/>
  <c r="E64" i="4"/>
  <c r="E62" i="4"/>
  <c r="E61" i="4"/>
  <c r="E60" i="4"/>
  <c r="E58" i="4"/>
  <c r="E57" i="4"/>
  <c r="E56" i="4"/>
  <c r="E55" i="4"/>
  <c r="E54" i="4"/>
  <c r="E53" i="4"/>
  <c r="E52" i="4"/>
  <c r="E51" i="4"/>
  <c r="E50" i="4"/>
  <c r="E48" i="4"/>
  <c r="E47" i="4"/>
  <c r="E46" i="4"/>
  <c r="E45" i="4"/>
  <c r="E44" i="4"/>
  <c r="E43" i="4"/>
  <c r="E42" i="4"/>
  <c r="E41" i="4"/>
  <c r="E40" i="4"/>
  <c r="E38" i="4"/>
  <c r="E37" i="4"/>
  <c r="E36" i="4"/>
  <c r="E35" i="4"/>
  <c r="E34" i="4"/>
  <c r="E33" i="4"/>
  <c r="E32" i="4"/>
  <c r="E31" i="4"/>
  <c r="E30" i="4"/>
  <c r="E28" i="4"/>
  <c r="E27" i="4"/>
  <c r="E26" i="4"/>
  <c r="E25" i="4"/>
  <c r="E24" i="4"/>
  <c r="E23" i="4"/>
  <c r="E22" i="4"/>
  <c r="E21" i="4"/>
  <c r="E20" i="4"/>
  <c r="E13" i="4"/>
  <c r="E14" i="4"/>
  <c r="E15" i="4"/>
  <c r="E16" i="4"/>
  <c r="E17" i="4"/>
  <c r="E18" i="4"/>
  <c r="E12" i="4"/>
  <c r="F19" i="4" l="1"/>
  <c r="G19" i="4"/>
  <c r="H19" i="4"/>
  <c r="E19" i="4" l="1"/>
  <c r="E71" i="4" l="1"/>
  <c r="G70" i="3" l="1"/>
  <c r="G69" i="3"/>
  <c r="G68" i="3"/>
  <c r="G67" i="3"/>
  <c r="G65" i="3"/>
  <c r="G64" i="3"/>
  <c r="G62" i="3"/>
  <c r="G61" i="3"/>
  <c r="G60" i="3"/>
  <c r="G59" i="3"/>
  <c r="G58" i="3"/>
  <c r="G57" i="3"/>
  <c r="G56" i="3"/>
  <c r="G55" i="3"/>
  <c r="G54" i="3"/>
  <c r="G52" i="3"/>
  <c r="G51" i="3"/>
  <c r="G50" i="3"/>
  <c r="G49" i="3"/>
  <c r="G48" i="3"/>
  <c r="G47" i="3"/>
  <c r="G46" i="3"/>
  <c r="G45" i="3"/>
  <c r="G15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6" i="3"/>
  <c r="G37" i="3"/>
  <c r="G39" i="3"/>
  <c r="G40" i="3"/>
  <c r="G14" i="3"/>
  <c r="G16" i="3"/>
  <c r="C14" i="3"/>
  <c r="C40" i="3" l="1"/>
  <c r="C16" i="3"/>
  <c r="E136" i="4" l="1"/>
  <c r="F136" i="4"/>
  <c r="G136" i="4"/>
  <c r="H136" i="4"/>
  <c r="E132" i="4"/>
  <c r="F132" i="4"/>
  <c r="G132" i="4"/>
  <c r="H132" i="4"/>
  <c r="E122" i="4"/>
  <c r="F122" i="4"/>
  <c r="G122" i="4"/>
  <c r="H122" i="4"/>
  <c r="E112" i="4"/>
  <c r="F112" i="4"/>
  <c r="G112" i="4"/>
  <c r="H112" i="4"/>
  <c r="E102" i="4"/>
  <c r="F102" i="4"/>
  <c r="G102" i="4"/>
  <c r="H102" i="4"/>
  <c r="E84" i="4"/>
  <c r="F84" i="4"/>
  <c r="G84" i="4"/>
  <c r="H84" i="4"/>
  <c r="D84" i="4"/>
  <c r="E92" i="4"/>
  <c r="F92" i="4"/>
  <c r="G92" i="4"/>
  <c r="H92" i="4"/>
  <c r="I135" i="4"/>
  <c r="I134" i="4"/>
  <c r="I133" i="4"/>
  <c r="I131" i="4"/>
  <c r="I130" i="4"/>
  <c r="I129" i="4"/>
  <c r="I128" i="4"/>
  <c r="I127" i="4"/>
  <c r="I126" i="4"/>
  <c r="I125" i="4"/>
  <c r="I124" i="4"/>
  <c r="I123" i="4"/>
  <c r="I121" i="4"/>
  <c r="I120" i="4"/>
  <c r="I119" i="4"/>
  <c r="I118" i="4"/>
  <c r="I117" i="4"/>
  <c r="I116" i="4"/>
  <c r="I115" i="4"/>
  <c r="I114" i="4"/>
  <c r="I113" i="4"/>
  <c r="I111" i="4"/>
  <c r="I110" i="4"/>
  <c r="I109" i="4"/>
  <c r="I108" i="4"/>
  <c r="I107" i="4"/>
  <c r="I106" i="4"/>
  <c r="I105" i="4"/>
  <c r="I104" i="4"/>
  <c r="I103" i="4"/>
  <c r="I101" i="4"/>
  <c r="I100" i="4"/>
  <c r="I99" i="4"/>
  <c r="I98" i="4"/>
  <c r="I97" i="4"/>
  <c r="I96" i="4"/>
  <c r="I95" i="4"/>
  <c r="I94" i="4"/>
  <c r="I93" i="4"/>
  <c r="I91" i="4"/>
  <c r="I90" i="4"/>
  <c r="I86" i="4"/>
  <c r="I87" i="4"/>
  <c r="I88" i="4"/>
  <c r="I89" i="4"/>
  <c r="I85" i="4"/>
  <c r="I62" i="4"/>
  <c r="I61" i="4"/>
  <c r="I60" i="4"/>
  <c r="I58" i="4"/>
  <c r="I57" i="4"/>
  <c r="I56" i="4"/>
  <c r="I55" i="4"/>
  <c r="I54" i="4"/>
  <c r="I53" i="4"/>
  <c r="I52" i="4"/>
  <c r="I51" i="4"/>
  <c r="I50" i="4"/>
  <c r="I48" i="4"/>
  <c r="I47" i="4"/>
  <c r="I46" i="4"/>
  <c r="I45" i="4"/>
  <c r="I44" i="4"/>
  <c r="I43" i="4"/>
  <c r="I42" i="4"/>
  <c r="I41" i="4"/>
  <c r="I40" i="4"/>
  <c r="I38" i="4"/>
  <c r="I37" i="4"/>
  <c r="I36" i="4"/>
  <c r="I35" i="4"/>
  <c r="I34" i="4"/>
  <c r="I33" i="4"/>
  <c r="I32" i="4"/>
  <c r="I31" i="4"/>
  <c r="I30" i="4"/>
  <c r="I28" i="4"/>
  <c r="I27" i="4"/>
  <c r="I26" i="4"/>
  <c r="I25" i="4"/>
  <c r="I24" i="4"/>
  <c r="I23" i="4"/>
  <c r="I22" i="4"/>
  <c r="I21" i="4"/>
  <c r="I20" i="4"/>
  <c r="I18" i="4"/>
  <c r="I17" i="4"/>
  <c r="I16" i="4"/>
  <c r="I15" i="4"/>
  <c r="I14" i="4"/>
  <c r="I12" i="4"/>
  <c r="I81" i="4"/>
  <c r="I82" i="4"/>
  <c r="B44" i="3"/>
  <c r="F53" i="3"/>
  <c r="E53" i="3"/>
  <c r="D53" i="3"/>
  <c r="C53" i="3"/>
  <c r="B53" i="3"/>
  <c r="D44" i="3"/>
  <c r="E44" i="3"/>
  <c r="F44" i="3"/>
  <c r="B63" i="3" l="1"/>
  <c r="I132" i="4"/>
  <c r="F63" i="3"/>
  <c r="D63" i="3"/>
  <c r="E63" i="3"/>
  <c r="G53" i="3"/>
  <c r="G44" i="3"/>
  <c r="C44" i="3"/>
  <c r="C63" i="3" s="1"/>
  <c r="I112" i="4"/>
  <c r="I92" i="4"/>
  <c r="I84" i="4"/>
  <c r="I102" i="4"/>
  <c r="I122" i="4"/>
  <c r="F75" i="7"/>
  <c r="F71" i="7" s="1"/>
  <c r="G75" i="7"/>
  <c r="G71" i="7" s="1"/>
  <c r="H75" i="7"/>
  <c r="H71" i="7" s="1"/>
  <c r="D75" i="7"/>
  <c r="D71" i="7" s="1"/>
  <c r="I155" i="4"/>
  <c r="I75" i="7" s="1"/>
  <c r="I71" i="7" s="1"/>
  <c r="E75" i="7"/>
  <c r="E71" i="7" s="1"/>
  <c r="I154" i="4"/>
  <c r="I153" i="4"/>
  <c r="I152" i="4"/>
  <c r="I151" i="4"/>
  <c r="I150" i="4"/>
  <c r="E148" i="4"/>
  <c r="I149" i="4"/>
  <c r="H148" i="4"/>
  <c r="G148" i="4"/>
  <c r="F148" i="4"/>
  <c r="D148" i="4"/>
  <c r="I147" i="4"/>
  <c r="I146" i="4"/>
  <c r="I145" i="4"/>
  <c r="H144" i="4"/>
  <c r="G144" i="4"/>
  <c r="F144" i="4"/>
  <c r="D144" i="4"/>
  <c r="I143" i="4"/>
  <c r="I142" i="4"/>
  <c r="I141" i="4"/>
  <c r="I140" i="4"/>
  <c r="I139" i="4"/>
  <c r="I138" i="4"/>
  <c r="I137" i="4"/>
  <c r="D136" i="4"/>
  <c r="D132" i="4"/>
  <c r="D122" i="4"/>
  <c r="D112" i="4"/>
  <c r="D102" i="4"/>
  <c r="D92" i="4"/>
  <c r="I80" i="4"/>
  <c r="I79" i="4"/>
  <c r="I78" i="4"/>
  <c r="I77" i="4"/>
  <c r="E75" i="4"/>
  <c r="I76" i="4"/>
  <c r="H75" i="4"/>
  <c r="G75" i="4"/>
  <c r="F75" i="4"/>
  <c r="D75" i="4"/>
  <c r="E25" i="10" s="1"/>
  <c r="I74" i="4"/>
  <c r="I73" i="4"/>
  <c r="I72" i="4"/>
  <c r="H71" i="4"/>
  <c r="G71" i="4"/>
  <c r="F71" i="4"/>
  <c r="D71" i="4"/>
  <c r="I70" i="4"/>
  <c r="I69" i="4"/>
  <c r="I68" i="4"/>
  <c r="I67" i="4"/>
  <c r="I66" i="4"/>
  <c r="I65" i="4"/>
  <c r="E63" i="4"/>
  <c r="I64" i="4"/>
  <c r="H63" i="4"/>
  <c r="G63" i="4"/>
  <c r="F63" i="4"/>
  <c r="D63" i="4"/>
  <c r="I59" i="4"/>
  <c r="H59" i="4"/>
  <c r="G59" i="4"/>
  <c r="F59" i="4"/>
  <c r="D59" i="4"/>
  <c r="H49" i="4"/>
  <c r="G49" i="4"/>
  <c r="F49" i="4"/>
  <c r="D49" i="4"/>
  <c r="I39" i="4"/>
  <c r="H39" i="4"/>
  <c r="G39" i="4"/>
  <c r="F39" i="4"/>
  <c r="D39" i="4"/>
  <c r="H29" i="4"/>
  <c r="G29" i="4"/>
  <c r="F29" i="4"/>
  <c r="D29" i="4"/>
  <c r="D19" i="4"/>
  <c r="I13" i="4"/>
  <c r="H11" i="4"/>
  <c r="G11" i="4"/>
  <c r="F11" i="4"/>
  <c r="D11" i="4"/>
  <c r="F38" i="3"/>
  <c r="C38" i="3"/>
  <c r="E38" i="3"/>
  <c r="E41" i="3" s="1"/>
  <c r="D38" i="3"/>
  <c r="D41" i="3" s="1"/>
  <c r="B38" i="3"/>
  <c r="B41" i="3" s="1"/>
  <c r="I148" i="4" l="1"/>
  <c r="I71" i="4"/>
  <c r="G63" i="3"/>
  <c r="I136" i="4"/>
  <c r="I144" i="4"/>
  <c r="G38" i="3"/>
  <c r="G41" i="3" s="1"/>
  <c r="F41" i="3"/>
  <c r="C41" i="3"/>
  <c r="H56" i="7"/>
  <c r="H43" i="7" s="1"/>
  <c r="G83" i="4"/>
  <c r="F83" i="4"/>
  <c r="D83" i="4"/>
  <c r="D56" i="7"/>
  <c r="D43" i="7" s="1"/>
  <c r="F56" i="7"/>
  <c r="F43" i="7" s="1"/>
  <c r="E59" i="4"/>
  <c r="I19" i="4"/>
  <c r="E39" i="4"/>
  <c r="D10" i="4"/>
  <c r="E29" i="4"/>
  <c r="E11" i="4"/>
  <c r="E49" i="4"/>
  <c r="D66" i="3"/>
  <c r="F10" i="4"/>
  <c r="H10" i="4"/>
  <c r="I29" i="4"/>
  <c r="I49" i="4"/>
  <c r="I63" i="4"/>
  <c r="I75" i="4"/>
  <c r="E144" i="4"/>
  <c r="I11" i="4"/>
  <c r="G10" i="4"/>
  <c r="G56" i="7"/>
  <c r="G43" i="7" s="1"/>
  <c r="E66" i="3"/>
  <c r="B66" i="3"/>
  <c r="I83" i="4" l="1"/>
  <c r="E14" i="10"/>
  <c r="G14" i="10"/>
  <c r="C66" i="3"/>
  <c r="F66" i="3"/>
  <c r="G156" i="4"/>
  <c r="E56" i="7"/>
  <c r="E43" i="7" s="1"/>
  <c r="E83" i="4"/>
  <c r="H83" i="4"/>
  <c r="F156" i="4"/>
  <c r="D156" i="4"/>
  <c r="I56" i="7"/>
  <c r="I43" i="7" s="1"/>
  <c r="I10" i="4"/>
  <c r="E10" i="4"/>
  <c r="G66" i="3" l="1"/>
  <c r="H156" i="4"/>
  <c r="I156" i="4"/>
  <c r="E156" i="4"/>
  <c r="F42" i="7"/>
  <c r="G42" i="7"/>
  <c r="H42" i="7"/>
  <c r="D42" i="7"/>
  <c r="E42" i="7" l="1"/>
  <c r="G51" i="10" l="1"/>
  <c r="F51" i="10"/>
  <c r="E51" i="10"/>
  <c r="G41" i="10"/>
  <c r="F41" i="10"/>
  <c r="E41" i="10"/>
  <c r="G35" i="10"/>
  <c r="G52" i="10" s="1"/>
  <c r="F35" i="10"/>
  <c r="F52" i="10" s="1"/>
  <c r="E35" i="10"/>
  <c r="E52" i="10" s="1"/>
  <c r="G34" i="10"/>
  <c r="G42" i="10" s="1"/>
  <c r="F34" i="10"/>
  <c r="F42" i="10" s="1"/>
  <c r="E34" i="10"/>
  <c r="E42" i="10" s="1"/>
  <c r="G32" i="10"/>
  <c r="F32" i="10"/>
  <c r="E32" i="10"/>
  <c r="G31" i="10"/>
  <c r="F31" i="10"/>
  <c r="E31" i="10"/>
  <c r="E26" i="10"/>
  <c r="G16" i="10"/>
  <c r="F16" i="10"/>
  <c r="E16" i="10"/>
  <c r="F50" i="10" l="1"/>
  <c r="E30" i="10"/>
  <c r="F30" i="10"/>
  <c r="G30" i="10"/>
  <c r="F33" i="10"/>
  <c r="E40" i="10"/>
  <c r="G40" i="10"/>
  <c r="F40" i="10"/>
  <c r="E50" i="10"/>
  <c r="G50" i="10"/>
  <c r="E33" i="10"/>
  <c r="E36" i="10" s="1"/>
  <c r="E12" i="10" s="1"/>
  <c r="G33" i="10"/>
  <c r="G36" i="10" s="1"/>
  <c r="G12" i="10" s="1"/>
  <c r="F36" i="10" l="1"/>
  <c r="F12" i="10" s="1"/>
  <c r="E38" i="7"/>
  <c r="F38" i="7"/>
  <c r="G38" i="7"/>
  <c r="H38" i="7"/>
  <c r="D38" i="7"/>
  <c r="E28" i="7"/>
  <c r="F28" i="7"/>
  <c r="G28" i="7"/>
  <c r="H28" i="7"/>
  <c r="I28" i="7"/>
  <c r="D28" i="7"/>
  <c r="E11" i="7"/>
  <c r="F11" i="7"/>
  <c r="G11" i="7"/>
  <c r="H11" i="7"/>
  <c r="I11" i="7"/>
  <c r="D11" i="7"/>
  <c r="F49" i="10"/>
  <c r="G49" i="10"/>
  <c r="E49" i="10"/>
  <c r="E39" i="10"/>
  <c r="F11" i="10" l="1"/>
  <c r="E10" i="10"/>
  <c r="G39" i="10"/>
  <c r="E11" i="10"/>
  <c r="G11" i="10"/>
  <c r="F39" i="10"/>
  <c r="G10" i="10" l="1"/>
  <c r="G9" i="10" s="1"/>
  <c r="F10" i="10"/>
  <c r="F9" i="10" s="1"/>
  <c r="E9" i="10"/>
  <c r="I42" i="7" l="1"/>
  <c r="I38" i="7" s="1"/>
  <c r="C19" i="6" l="1"/>
  <c r="C18" i="6" s="1"/>
  <c r="E53" i="7"/>
  <c r="G26" i="10" l="1"/>
  <c r="G24" i="10" s="1"/>
  <c r="F26" i="10"/>
  <c r="F24" i="10" s="1"/>
  <c r="E24" i="10"/>
  <c r="G53" i="10" l="1"/>
  <c r="F53" i="10"/>
  <c r="F55" i="10" s="1"/>
  <c r="E53" i="10"/>
  <c r="G15" i="10" l="1"/>
  <c r="G55" i="10"/>
  <c r="G56" i="10" s="1"/>
  <c r="E15" i="10"/>
  <c r="E55" i="10"/>
  <c r="E56" i="10" s="1"/>
  <c r="E19" i="6"/>
  <c r="E18" i="6" s="1"/>
  <c r="B19" i="6"/>
  <c r="B18" i="6" s="1"/>
  <c r="F19" i="6"/>
  <c r="F18" i="6" s="1"/>
  <c r="G19" i="6"/>
  <c r="G18" i="6" s="1"/>
  <c r="F15" i="10" l="1"/>
  <c r="F56" i="10"/>
  <c r="D53" i="7"/>
  <c r="I53" i="7"/>
  <c r="G53" i="7"/>
  <c r="H53" i="7"/>
  <c r="D19" i="6" l="1"/>
  <c r="D18" i="6" s="1"/>
  <c r="F53" i="7" l="1"/>
  <c r="D23" i="7" l="1"/>
  <c r="D20" i="7" l="1"/>
  <c r="D10" i="7"/>
  <c r="E23" i="7"/>
  <c r="G43" i="10"/>
  <c r="G45" i="10" s="1"/>
  <c r="G46" i="10" s="1"/>
  <c r="F10" i="6"/>
  <c r="F9" i="6" s="1"/>
  <c r="I23" i="7"/>
  <c r="E13" i="10"/>
  <c r="E19" i="10" s="1"/>
  <c r="E20" i="10" s="1"/>
  <c r="E21" i="10" s="1"/>
  <c r="E27" i="10" s="1"/>
  <c r="G23" i="7"/>
  <c r="F23" i="7"/>
  <c r="H23" i="7"/>
  <c r="G13" i="10"/>
  <c r="G19" i="10" s="1"/>
  <c r="G20" i="10" s="1"/>
  <c r="G21" i="10" s="1"/>
  <c r="G27" i="10" s="1"/>
  <c r="F27" i="6" l="1"/>
  <c r="D76" i="7"/>
  <c r="D10" i="6"/>
  <c r="D9" i="6" s="1"/>
  <c r="F43" i="10"/>
  <c r="F45" i="10" s="1"/>
  <c r="E10" i="6"/>
  <c r="E9" i="6" s="1"/>
  <c r="F14" i="10"/>
  <c r="F13" i="10" s="1"/>
  <c r="B10" i="6"/>
  <c r="B9" i="6" s="1"/>
  <c r="E43" i="10"/>
  <c r="E45" i="10" s="1"/>
  <c r="E46" i="10" s="1"/>
  <c r="H20" i="7"/>
  <c r="H10" i="7"/>
  <c r="E20" i="7"/>
  <c r="E10" i="7"/>
  <c r="F20" i="7"/>
  <c r="F10" i="7"/>
  <c r="I10" i="7"/>
  <c r="I20" i="7"/>
  <c r="G20" i="7"/>
  <c r="G10" i="7"/>
  <c r="G10" i="6"/>
  <c r="G9" i="6" s="1"/>
  <c r="C10" i="6"/>
  <c r="C9" i="6" s="1"/>
  <c r="F19" i="10" l="1"/>
  <c r="F20" i="10" s="1"/>
  <c r="E76" i="7"/>
  <c r="E27" i="6"/>
  <c r="G27" i="6"/>
  <c r="G76" i="7"/>
  <c r="F76" i="7"/>
  <c r="C27" i="6"/>
  <c r="D27" i="6"/>
  <c r="H76" i="7"/>
  <c r="I76" i="7"/>
  <c r="B27" i="6"/>
  <c r="F46" i="10"/>
  <c r="F21" i="10" l="1"/>
  <c r="F27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César De la Cruz García</author>
  </authors>
  <commentList>
    <comment ref="G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<sst xmlns="http://schemas.openxmlformats.org/spreadsheetml/2006/main" count="840" uniqueCount="537">
  <si>
    <t>(Pesos)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</si>
  <si>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</si>
  <si>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</si>
  <si>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</si>
  <si>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</si>
  <si>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</si>
  <si>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</si>
  <si>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</si>
  <si>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</si>
  <si>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</si>
  <si>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</si>
  <si>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</si>
  <si>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</si>
  <si>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</si>
  <si>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</si>
  <si>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</si>
  <si>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</si>
  <si>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</si>
  <si>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</si>
  <si>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</si>
  <si>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</si>
  <si>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</si>
  <si>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</si>
  <si>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</si>
  <si>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f1)</t>
  </si>
  <si>
    <t>f2)</t>
  </si>
  <si>
    <t>g1)</t>
  </si>
  <si>
    <t>g2)</t>
  </si>
  <si>
    <t>g3)</t>
  </si>
  <si>
    <t>g4)</t>
  </si>
  <si>
    <t>b7)</t>
  </si>
  <si>
    <t>e1)</t>
  </si>
  <si>
    <t>e2)</t>
  </si>
  <si>
    <t>e3)</t>
  </si>
  <si>
    <t>f3)</t>
  </si>
  <si>
    <t>h1)</t>
  </si>
  <si>
    <t>h2)</t>
  </si>
  <si>
    <t>h3)</t>
  </si>
  <si>
    <t>Concepto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</si>
  <si>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</si>
  <si>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</si>
  <si>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</si>
  <si>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</si>
  <si>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</si>
  <si>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</si>
  <si>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</si>
  <si>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</si>
  <si>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</si>
  <si>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</si>
  <si>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</si>
  <si>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</si>
  <si>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</si>
  <si>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</si>
  <si>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</si>
  <si>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</si>
  <si>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</si>
  <si>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</si>
  <si>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</si>
  <si>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</si>
  <si>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</si>
  <si>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</si>
  <si>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</si>
  <si>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</si>
  <si>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</si>
  <si>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</si>
  <si>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</si>
  <si>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</si>
  <si>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</si>
  <si>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</si>
  <si>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</si>
  <si>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</si>
  <si>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</si>
  <si>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</si>
  <si>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</si>
  <si>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</si>
  <si>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</si>
  <si>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</si>
  <si>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</si>
  <si>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</si>
  <si>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</si>
  <si>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</si>
  <si>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</si>
  <si>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</si>
  <si>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</si>
  <si>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</si>
  <si>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</si>
  <si>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</si>
  <si>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</si>
  <si>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</si>
  <si>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</si>
  <si>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</si>
  <si>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</si>
  <si>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</si>
  <si>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</si>
  <si>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</si>
  <si>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</si>
  <si>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</si>
  <si>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</si>
  <si>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</si>
  <si>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</si>
  <si>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</si>
  <si>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</si>
  <si>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</si>
  <si>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</si>
  <si>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</si>
  <si>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</si>
  <si>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</si>
  <si>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</si>
  <si>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</si>
  <si>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</si>
  <si>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</si>
  <si>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</si>
  <si>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</si>
  <si>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</si>
  <si>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</si>
  <si>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</si>
  <si>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</si>
  <si>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</si>
  <si>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</si>
  <si>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</si>
  <si>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</si>
  <si>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</si>
  <si>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</si>
  <si>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</si>
  <si>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</si>
  <si>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</si>
  <si>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</si>
  <si>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</si>
  <si>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</si>
  <si>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</si>
  <si>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</si>
  <si>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</si>
  <si>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</si>
  <si>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</si>
  <si>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</si>
  <si>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</si>
  <si>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</si>
  <si>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</si>
  <si>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</si>
  <si>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</si>
  <si>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</si>
  <si>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</si>
  <si>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</si>
  <si>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</si>
  <si>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</si>
  <si>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</si>
  <si>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</si>
  <si>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</si>
  <si>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</si>
  <si>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</si>
  <si>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</si>
  <si>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</si>
  <si>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</si>
  <si>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</si>
  <si>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</si>
  <si>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</si>
  <si>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</si>
  <si>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</si>
  <si>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</si>
  <si>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</si>
  <si>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</si>
  <si>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</si>
  <si>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</si>
  <si>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</si>
  <si>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</si>
  <si>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</si>
  <si>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</si>
  <si>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</si>
  <si>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</si>
  <si>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</si>
  <si>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</si>
  <si>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</si>
  <si>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</si>
  <si>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</si>
  <si>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</si>
  <si>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</si>
  <si>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</si>
  <si>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</si>
  <si>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</si>
  <si>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</si>
  <si>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</si>
  <si>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</si>
  <si>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</si>
  <si>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</si>
  <si>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</si>
  <si>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</si>
  <si>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</si>
  <si>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</si>
  <si>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</si>
  <si>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</si>
  <si>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</si>
  <si>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</si>
  <si>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</si>
  <si>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</si>
  <si>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</si>
  <si>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</si>
  <si>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</si>
  <si>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</si>
  <si>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</si>
  <si>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</si>
  <si>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</si>
  <si>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</si>
  <si>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</si>
  <si>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</si>
  <si>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</si>
  <si>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</si>
  <si>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</si>
  <si>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</si>
  <si>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</si>
  <si>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</si>
  <si>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</si>
  <si>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</si>
  <si>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</si>
  <si>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</si>
  <si>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</si>
  <si>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</si>
  <si>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</si>
  <si>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</si>
  <si>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</si>
  <si>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</si>
  <si>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</si>
  <si>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</si>
  <si>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</si>
  <si>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</si>
  <si>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</si>
  <si>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</si>
  <si>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</si>
  <si>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</si>
  <si>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</si>
  <si>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</si>
  <si>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</si>
  <si>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</si>
  <si>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</si>
  <si>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</si>
  <si>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</si>
  <si>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</si>
  <si>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</si>
  <si>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</si>
  <si>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</si>
  <si>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</si>
  <si>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</si>
  <si>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</si>
  <si>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</si>
  <si>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</si>
  <si>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</si>
  <si>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</si>
  <si>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</si>
  <si>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</si>
  <si>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</si>
  <si>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</si>
  <si>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</si>
  <si>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</si>
  <si>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</si>
  <si>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</si>
  <si>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</si>
  <si>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</si>
  <si>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</si>
  <si>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</si>
  <si>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</si>
  <si>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</si>
  <si>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Egresos</t>
  </si>
  <si>
    <t xml:space="preserve">I. Gasto No Etiquetado </t>
  </si>
  <si>
    <t>Estado Analítico del Ejercicio del Presupuesto de Egresos - LDF</t>
  </si>
  <si>
    <t>Clasificación Administrativa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</si>
  <si>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</si>
  <si>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</si>
  <si>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</si>
  <si>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</si>
  <si>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</si>
  <si>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</si>
  <si>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</si>
  <si>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</si>
  <si>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</si>
  <si>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</si>
  <si>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</si>
  <si>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</si>
  <si>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</si>
  <si>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</si>
  <si>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</si>
  <si>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</si>
  <si>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</si>
  <si>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</si>
  <si>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</si>
  <si>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</si>
  <si>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</si>
  <si>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</si>
  <si>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</si>
  <si>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</si>
  <si>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</si>
  <si>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</si>
  <si>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</si>
  <si>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</si>
  <si>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</si>
  <si>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</si>
  <si>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</si>
  <si>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</si>
  <si>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</si>
  <si>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</si>
  <si>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</si>
  <si>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</si>
  <si>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</si>
  <si>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</si>
  <si>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</si>
  <si>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</si>
  <si>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</si>
  <si>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NOTA: Ingresos Excedentes de Ingresos de Libre Disposición.- En este rubro representa la suma de los Ingresos que se han registrado adicional al Ingreso Estimado.</t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</si>
  <si>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</si>
  <si>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</si>
  <si>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SERVICIOS DE SALUD DE DURANGO</t>
  </si>
  <si>
    <t>Servicios de Salud de Durango</t>
  </si>
  <si>
    <r>
      <t>B. Egresos Presupuestarios</t>
    </r>
    <r>
      <rPr>
        <b/>
        <vertAlign val="super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(B = B1+B2)</t>
    </r>
  </si>
  <si>
    <t>Clasificación de Servicios Personales por Categoría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</si>
  <si>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</si>
  <si>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</si>
  <si>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</si>
  <si>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</si>
  <si>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</si>
  <si>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</si>
  <si>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</si>
  <si>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</si>
  <si>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</si>
  <si>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</si>
  <si>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III. Total del Gasto en Servicios Personales (III = I + II)</t>
  </si>
  <si>
    <t>Notas:</t>
  </si>
  <si>
    <r>
      <rPr>
        <b/>
        <sz val="10"/>
        <color theme="1"/>
        <rFont val="Calibri "/>
      </rPr>
      <t>B. Magisterio.-</t>
    </r>
    <r>
      <rPr>
        <sz val="10"/>
        <color theme="1"/>
        <rFont val="Calibri "/>
      </rPr>
      <t xml:space="preserve"> En este rubro unicamente va lo referente a Magisterio Estatal y Federal (Incluye Telesecundarias). No aplica para el personal docente de los Organismos Públicos Descentralizados.</t>
    </r>
  </si>
  <si>
    <t>Del 1 de enero al 31 de diciembre 2023 (b)</t>
  </si>
  <si>
    <t>Del 1 de enero al 31 de diciembre 2023</t>
  </si>
  <si>
    <t>Estado de Situación Financiera Detallado - LDF</t>
  </si>
  <si>
    <t>Al 31 de diciembre de 2022 y al 31 de diciembre de 2023</t>
  </si>
  <si>
    <t>Ente Público:</t>
  </si>
  <si>
    <t>31 de diciembre 2023</t>
  </si>
  <si>
    <t>31 de diciembre 2022</t>
  </si>
  <si>
    <t>ACTIVO</t>
  </si>
  <si>
    <t>PASIVO</t>
  </si>
  <si>
    <t>Activo Circulante</t>
  </si>
  <si>
    <t>Pasivo Circulante</t>
  </si>
  <si>
    <t>a. Efectivo y Equivalentes de Efectivo (a=a1+a2+a3,a4+a5+a6+a7)</t>
  </si>
  <si>
    <t>a. Cuentas por Pagar de Corto Plazo (a=a1+a2+a3+a4+a5+a6+a7+a8+a9)</t>
  </si>
  <si>
    <t>Efectivo</t>
  </si>
  <si>
    <t>Servicios Personales</t>
  </si>
  <si>
    <t>Bancos/tesoreria</t>
  </si>
  <si>
    <t>Proveedores</t>
  </si>
  <si>
    <t>Bancos/Dependencias y otros</t>
  </si>
  <si>
    <t>Contratistas por Obras Públicas</t>
  </si>
  <si>
    <t>Inversiones Temporales (hasta 3 meses)</t>
  </si>
  <si>
    <t>Participaciones y Aportaciones</t>
  </si>
  <si>
    <t>Fondos con Afectación Especifica</t>
  </si>
  <si>
    <t>Transferencias Otorgadas</t>
  </si>
  <si>
    <t>Depósitos de fondos de Terceros</t>
  </si>
  <si>
    <t>Intereses, Comisiones y Otros Gastos de la Deuda Pública</t>
  </si>
  <si>
    <t>Otros Efectivos y Equivalentes</t>
  </si>
  <si>
    <t>Retenciones y Contribuciones</t>
  </si>
  <si>
    <t>b. Derechos a Recibir Efectivo o Equivalentes (b=b1+b2+b3,b4+b5+b6+b7)</t>
  </si>
  <si>
    <t>a8)</t>
  </si>
  <si>
    <t>Devoluciones de la Ley de Ingresos</t>
  </si>
  <si>
    <t xml:space="preserve">Inversiones Financieras </t>
  </si>
  <si>
    <t>a9)</t>
  </si>
  <si>
    <t>Otras Cuentas por Pagar</t>
  </si>
  <si>
    <t>Cuentas por Cobrar</t>
  </si>
  <si>
    <t>b. Documentos por Pagar a Corto Plazo (b=b1+b2+b3)</t>
  </si>
  <si>
    <t>Deudores Diversos</t>
  </si>
  <si>
    <t>Documentos Comerciales por Pagar a Corto Plazo</t>
  </si>
  <si>
    <t>Ingresos por Recuperar</t>
  </si>
  <si>
    <t>Documentos con Contratistas por Obras Públicas por Pagar a Corto Plazo</t>
  </si>
  <si>
    <t>Deudores por Anticipos de la Tesoreria</t>
  </si>
  <si>
    <t>Otros Documentos por Pagar a Corto Plazo</t>
  </si>
  <si>
    <t>Prestamos Otorgados</t>
  </si>
  <si>
    <t>c. Porción de Corto Plazo de la Deuda Pública de Largo Plazo (c=c1+c2)</t>
  </si>
  <si>
    <t>Otros Derechos a Recibir Efectivo o Equivalentes</t>
  </si>
  <si>
    <t>Porción a Corto Plazo de la Deuda Pública de Largo Plazo</t>
  </si>
  <si>
    <t xml:space="preserve">c. Derechos a Recibir Bienes o Servicios (c=c1+c2+c3+c4+c5) </t>
  </si>
  <si>
    <t>Porción a Corto Plazo de Arrendamiento Financiero</t>
  </si>
  <si>
    <t>11310000</t>
  </si>
  <si>
    <t>Anticipo a Proveedores por Adquisición de Bienes y Prestación de Servicios a Corto Plazo</t>
  </si>
  <si>
    <t>d. Títulos y Valores a Corto Plazo</t>
  </si>
  <si>
    <t>11320000</t>
  </si>
  <si>
    <t>Anticipo a Proveedores por Adquisición de Bienes Inmuebles y Muebles a Corto Plazo</t>
  </si>
  <si>
    <t>e. Pasivos Diferidos a Corto Plazo (e=e1+e2+e3)</t>
  </si>
  <si>
    <t>11330000</t>
  </si>
  <si>
    <t>Anticipo a Proveedores por Adquisición de Bienes Intangibles a Corto Plazo</t>
  </si>
  <si>
    <t>Ingresos Cobrados por Adelantado a Corto Plazo</t>
  </si>
  <si>
    <t>11340000</t>
  </si>
  <si>
    <t>Anticipo a Contratistas por Obras Públicas a Corto Plazo</t>
  </si>
  <si>
    <t>Intereses Cobrados por Adelantado a Corto Plazo</t>
  </si>
  <si>
    <t>11390000</t>
  </si>
  <si>
    <t>Otros Derechos a Recibir Bienes o Servicios a Corto Plazo</t>
  </si>
  <si>
    <t>Otros Pasivos Diferidos a Corto Plazo</t>
  </si>
  <si>
    <t>d. Inventarios (d=d1+d2+d3+d4+d5)</t>
  </si>
  <si>
    <t>f. Fondos y Bienes de Terceros en Garantía y/o Administracion a Corto Plazo (f=f1+f2+f3+f4+f5+f6)</t>
  </si>
  <si>
    <t>11410000</t>
  </si>
  <si>
    <t>Inventarios de Mercancias para Venta</t>
  </si>
  <si>
    <t>Fondos en Garantía a Corto Plazo</t>
  </si>
  <si>
    <t>11420000</t>
  </si>
  <si>
    <t>Inventarios de Vercancias Terminadas</t>
  </si>
  <si>
    <t>Fondos en Administración a Corto Plazo</t>
  </si>
  <si>
    <t>11430000</t>
  </si>
  <si>
    <t xml:space="preserve">Inventarios de Mercancias en Proceso de Elaboración </t>
  </si>
  <si>
    <t>Fondos en Contingentes a Corto Plazo</t>
  </si>
  <si>
    <t>11440000</t>
  </si>
  <si>
    <t>Inventarios de Materias Primas, Materiales y Suministros para Producción</t>
  </si>
  <si>
    <t>f4)</t>
  </si>
  <si>
    <t>Fondos de Fideicomisos, Mandatos y Contratos Análogos a Corto Plazo</t>
  </si>
  <si>
    <t>11450000</t>
  </si>
  <si>
    <t>Bienes en Tránsito</t>
  </si>
  <si>
    <t>f5)</t>
  </si>
  <si>
    <t>Otros Fondos de Terceros en Garantía y/o Administración a Corto Plazo</t>
  </si>
  <si>
    <t>e. Almacenes</t>
  </si>
  <si>
    <t>f6)</t>
  </si>
  <si>
    <t>Valores y Bienes en Garantía a Corto Plazo</t>
  </si>
  <si>
    <t>f. Estimación por Pérdida o Deterioro de Activos Circulantes (f=f1+f2)</t>
  </si>
  <si>
    <t>g. Provisiones a Corto Plazo (g=g1+g2+g3)</t>
  </si>
  <si>
    <t>Estimaciones para Cuentas Incobrables por Derechos a Recibir Efectivo o equivalentes</t>
  </si>
  <si>
    <t>Provisión para Demandas y Juicios a Corto Plazo</t>
  </si>
  <si>
    <t>Estimación por Deterioro de Inventarios</t>
  </si>
  <si>
    <t>Provisión para Contingencias a Corto Plazo</t>
  </si>
  <si>
    <t>g. Otros activos circulantes (g=g1+g2+g3+g4)</t>
  </si>
  <si>
    <t>Otras Provisiones a Corto Plazo</t>
  </si>
  <si>
    <t>Valores en Garantía</t>
  </si>
  <si>
    <t>h. Otros Pasivos a Corto Plazo (h=h1+h2+h3)</t>
  </si>
  <si>
    <t>Bienes en Garantía (Excluye Depósitos de Fondos)</t>
  </si>
  <si>
    <t>Ingresos por Clasificar</t>
  </si>
  <si>
    <t>Bienes Derivados de Embargos, Decomisos, Aseguramientos y Dación en Pago</t>
  </si>
  <si>
    <t>Recaudación por Participar</t>
  </si>
  <si>
    <t>Adquisición con Fondos de Terceros</t>
  </si>
  <si>
    <t>Otros Pasivos Circulantes</t>
  </si>
  <si>
    <t>IIA. Total de Pasivos Circulantes (IIA= a+b+c+d+e+f+g+h)</t>
  </si>
  <si>
    <t>IA) Total de Activos Circulantes (IA=a+b+c+d+e+f+g)</t>
  </si>
  <si>
    <t>Pasivo No Circulante</t>
  </si>
  <si>
    <t>Activo No Circulante</t>
  </si>
  <si>
    <t>a. Cuentas por Pagar de Largo Plazo</t>
  </si>
  <si>
    <t>a. Inversiones Financieras a Largo Plazo</t>
  </si>
  <si>
    <t>b. Documentos por Pagar a Largo Plazo</t>
  </si>
  <si>
    <t>b. Derechos a Recibir Efectivo o Equivalentes a Largo Plazo</t>
  </si>
  <si>
    <t>c. Deúda Pública a Largo Plazo</t>
  </si>
  <si>
    <t>c. Bienes Inmuebles, Infraestructura y Construcciones en Proceso</t>
  </si>
  <si>
    <t>d. Pasivos Diferidos a Largo Plazo</t>
  </si>
  <si>
    <t>d. Bienes Muebles</t>
  </si>
  <si>
    <t>e. Fondos y Bienes de Terceros en Garantía y/o Administración a Largo Plazo</t>
  </si>
  <si>
    <t>e. Activos Intangibles</t>
  </si>
  <si>
    <t>f.  Provisiones a Largo Plazo</t>
  </si>
  <si>
    <t>f. Depreciación, Deterioro y Amortización Acumulada de Bienes</t>
  </si>
  <si>
    <t>g. Activos Diferidos</t>
  </si>
  <si>
    <t>IIB. Total de Pasivos No Circulantes (a+b+c+d+e+f)</t>
  </si>
  <si>
    <t>h. Estimación por Pérdida o Deterioro de Activos no Circulantes</t>
  </si>
  <si>
    <t>i. Otros Activos no Circulantes</t>
  </si>
  <si>
    <t>II. Total del Pasivo (II=IIA+IIB)</t>
  </si>
  <si>
    <t>IB. Total de Activos No Circulantes (IB=a+b+c+d+e+f+g+h+i)</t>
  </si>
  <si>
    <t>HACIENDA PUBLICA/PATRIMONIO</t>
  </si>
  <si>
    <t>I. Total del Activo I=IA+IB)</t>
  </si>
  <si>
    <t>IIIA. Hacienda Pública/Patrimonio Contribuido (IIIA=a+b+c)</t>
  </si>
  <si>
    <t>a. Aportaciones</t>
  </si>
  <si>
    <t>b. Donaciones de Capital</t>
  </si>
  <si>
    <t>c. Actualizaciones del Patrimonio</t>
  </si>
  <si>
    <t>IIIB. Hacienda Pública/Patrimonio Generado (IIIB=a+b+c+d+e)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</si>
  <si>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</si>
  <si>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</si>
  <si>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</si>
  <si>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</si>
  <si>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</si>
  <si>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IIIC. Exceso o Insuficiencia en la Actualizacion de la Hacienda Pública/Patrimonio (IIIC=a+b)</t>
  </si>
  <si>
    <t>a. Resultado por Posición Monetaria</t>
  </si>
  <si>
    <t>b. Resultado por Tenencia de Activos no Monetarios</t>
  </si>
  <si>
    <t>III. Total Hacienda Pública/Patrimonio (III=IIIA+IIIB+IIIC)</t>
  </si>
  <si>
    <t>IV. Total del Pasivo y Hacienda Pública/Patrimonio (IV=II+III)</t>
  </si>
  <si>
    <r>
      <t xml:space="preserve">NOTA: </t>
    </r>
    <r>
      <rPr>
        <sz val="9"/>
        <color theme="1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</si>
  <si>
    <t>Formato 2</t>
  </si>
  <si>
    <t>Informe Analítico de la Deuda Pública y Otros Pasivos - LDF</t>
  </si>
  <si>
    <t xml:space="preserve"> </t>
  </si>
  <si>
    <t>Del 1 de enero al 31 de diciembre de 2023 (b)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</si>
  <si>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</si>
  <si>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</si>
  <si>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</si>
  <si>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</si>
  <si>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</si>
  <si>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</si>
  <si>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</si>
  <si>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</si>
  <si>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</si>
  <si>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</si>
  <si>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</si>
  <si>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</si>
  <si>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</si>
  <si>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</si>
  <si>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</si>
  <si>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Crédito 1</t>
  </si>
  <si>
    <t>Crédito 2</t>
  </si>
  <si>
    <t>Credito 3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</si>
  <si>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</si>
  <si>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</si>
  <si>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</si>
  <si>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</si>
  <si>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</si>
  <si>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</si>
  <si>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</si>
  <si>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</si>
  <si>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</si>
  <si>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</si>
  <si>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</si>
  <si>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</si>
  <si>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</si>
  <si>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</si>
  <si>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</si>
  <si>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</si>
  <si>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</si>
  <si>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</si>
  <si>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</si>
  <si>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</si>
  <si>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A. Credito 1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</si>
  <si>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</si>
  <si>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</si>
  <si>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</si>
  <si>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</si>
  <si>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</si>
  <si>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</si>
  <si>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</si>
  <si>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</si>
  <si>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</si>
  <si>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</si>
  <si>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</si>
  <si>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</si>
  <si>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</si>
  <si>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</si>
  <si>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 xml:space="preserve">a) APP 1 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</si>
  <si>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</si>
  <si>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</si>
  <si>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</si>
  <si>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</si>
  <si>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</si>
  <si>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</si>
  <si>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</si>
  <si>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</si>
  <si>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</si>
  <si>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Del 1 de enero al 31 de dicimebre de 2023</t>
  </si>
  <si>
    <t>Monto pagado de la inversión actualizado al 31 de diciembre de 2023 (l)</t>
  </si>
  <si>
    <t>Saldo pendiente por pagar de la inversión al 31 de diciembre de 2023 (m = g – l)</t>
  </si>
  <si>
    <t>Monto pagado de la inversión al 31 de diciembre de 2023 (k)</t>
  </si>
  <si>
    <t>Saldo al 31 de diciembre de 2023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</si>
</sst>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.00_);_(* \(#,##0.00\);_(* &quot;-&quot;??_);_(@_)"/>
    <numFmt numFmtId="168" formatCode="#,##0.0"/>
    <numFmt numFmtId="169" formatCode="_(* #,##0_);_(* \(#,##0\);_(* &quot;-&quot;??_);_(@_)"/>
    <numFmt numFmtId="170" formatCode="#,##0.000000000"/>
  </numFmts>
  <fonts count="48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indexed="81"/>
      <name val="Tahoma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vertAlign val="superscript"/>
      <sz val="11"/>
      <name val="Arial"/>
      <family val="2"/>
    </font>
    <font>
      <sz val="10"/>
      <color theme="1"/>
      <name val="Calibri "/>
    </font>
    <font>
      <b/>
      <sz val="10"/>
      <name val="Calibri "/>
    </font>
    <font>
      <sz val="10"/>
      <name val="Calibri "/>
    </font>
    <font>
      <b/>
      <sz val="10"/>
      <color theme="1"/>
      <name val="Calibri "/>
    </font>
    <font>
      <sz val="12"/>
      <color theme="1"/>
      <name val="Calibri"/>
      <family val="2"/>
      <scheme val="minor"/>
    </font>
    <font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b/>
      <i/>
      <sz val="5"/>
      <color theme="1"/>
      <name val="Arial"/>
      <family val="2"/>
    </font>
    <font>
      <sz val="6"/>
      <color theme="1"/>
      <name val="Arial"/>
      <family val="2"/>
    </font>
    <font>
      <b/>
      <sz val="5"/>
      <color rgb="FF000000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6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6">
    <xf numFmtId="0" fontId="0" fillId="0" borderId="0"/>
    <xf numFmtId="0" fontId="10" fillId="0" borderId="0"/>
    <xf numFmtId="164" fontId="11" fillId="0" borderId="0"/>
    <xf numFmtId="0" fontId="11" fillId="0" borderId="0"/>
    <xf numFmtId="43" fontId="10" fillId="0" borderId="0" applyFont="0" applyFill="0" applyBorder="0" applyAlignment="0" applyProtection="0"/>
    <xf numFmtId="0" fontId="14" fillId="3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8" fillId="0" borderId="0"/>
    <xf numFmtId="0" fontId="17" fillId="0" borderId="0"/>
    <xf numFmtId="0" fontId="8" fillId="0" borderId="0"/>
    <xf numFmtId="167" fontId="4" fillId="0" borderId="0" applyFont="0" applyFill="0" applyBorder="0" applyAlignment="0" applyProtection="0"/>
    <xf numFmtId="0" fontId="2" fillId="0" borderId="0"/>
    <xf numFmtId="0" fontId="1" fillId="0" borderId="0"/>
  </cellStyleXfs>
  <cellXfs count="424">
    <xf numFmtId="0" fontId="0" fillId="0" borderId="0" xfId="0"/>
    <xf numFmtId="0" fontId="9" fillId="0" borderId="0" xfId="6"/>
    <xf numFmtId="0" fontId="16" fillId="0" borderId="4" xfId="5" applyFont="1" applyFill="1" applyBorder="1" applyAlignment="1">
      <alignment horizontal="left" vertical="center"/>
    </xf>
    <xf numFmtId="0" fontId="12" fillId="0" borderId="5" xfId="5" applyFont="1" applyFill="1" applyBorder="1" applyAlignment="1">
      <alignment horizontal="center" vertical="center"/>
    </xf>
    <xf numFmtId="0" fontId="13" fillId="0" borderId="0" xfId="6" applyFont="1"/>
    <xf numFmtId="0" fontId="13" fillId="0" borderId="1" xfId="6" applyFont="1" applyBorder="1"/>
    <xf numFmtId="0" fontId="13" fillId="0" borderId="3" xfId="6" applyFont="1" applyBorder="1"/>
    <xf numFmtId="0" fontId="9" fillId="0" borderId="5" xfId="6" applyBorder="1"/>
    <xf numFmtId="0" fontId="13" fillId="0" borderId="4" xfId="6" applyFont="1" applyBorder="1"/>
    <xf numFmtId="0" fontId="13" fillId="0" borderId="5" xfId="6" applyFont="1" applyBorder="1"/>
    <xf numFmtId="0" fontId="15" fillId="0" borderId="5" xfId="6" applyFont="1" applyBorder="1"/>
    <xf numFmtId="0" fontId="9" fillId="0" borderId="8" xfId="6" applyBorder="1"/>
    <xf numFmtId="0" fontId="13" fillId="0" borderId="15" xfId="6" applyFont="1" applyBorder="1"/>
    <xf numFmtId="0" fontId="13" fillId="0" borderId="13" xfId="6" applyFont="1" applyBorder="1"/>
    <xf numFmtId="0" fontId="9" fillId="0" borderId="4" xfId="6" applyBorder="1" applyAlignment="1">
      <alignment horizontal="right"/>
    </xf>
    <xf numFmtId="0" fontId="9" fillId="0" borderId="6" xfId="6" applyBorder="1" applyAlignment="1">
      <alignment horizontal="right"/>
    </xf>
    <xf numFmtId="166" fontId="9" fillId="0" borderId="0" xfId="6" applyNumberFormat="1"/>
    <xf numFmtId="4" fontId="0" fillId="0" borderId="0" xfId="0" applyNumberFormat="1"/>
    <xf numFmtId="3" fontId="0" fillId="0" borderId="0" xfId="0" applyNumberFormat="1"/>
    <xf numFmtId="0" fontId="13" fillId="2" borderId="9" xfId="6" applyFont="1" applyFill="1" applyBorder="1"/>
    <xf numFmtId="0" fontId="9" fillId="2" borderId="11" xfId="6" applyFill="1" applyBorder="1" applyAlignment="1">
      <alignment horizontal="left" indent="2"/>
    </xf>
    <xf numFmtId="0" fontId="9" fillId="2" borderId="11" xfId="6" applyFill="1" applyBorder="1" applyAlignment="1">
      <alignment horizontal="left" indent="4"/>
    </xf>
    <xf numFmtId="0" fontId="13" fillId="2" borderId="11" xfId="6" applyFont="1" applyFill="1" applyBorder="1" applyAlignment="1">
      <alignment horizontal="left"/>
    </xf>
    <xf numFmtId="0" fontId="9" fillId="2" borderId="11" xfId="6" applyFill="1" applyBorder="1" applyAlignment="1">
      <alignment horizontal="left" wrapText="1" indent="4"/>
    </xf>
    <xf numFmtId="0" fontId="13" fillId="2" borderId="11" xfId="6" applyFont="1" applyFill="1" applyBorder="1" applyAlignment="1">
      <alignment horizontal="left" indent="2"/>
    </xf>
    <xf numFmtId="0" fontId="13" fillId="2" borderId="10" xfId="6" applyFont="1" applyFill="1" applyBorder="1" applyAlignment="1">
      <alignment horizontal="left"/>
    </xf>
    <xf numFmtId="3" fontId="13" fillId="2" borderId="11" xfId="7" applyNumberFormat="1" applyFont="1" applyFill="1" applyBorder="1"/>
    <xf numFmtId="3" fontId="13" fillId="2" borderId="10" xfId="7" applyNumberFormat="1" applyFont="1" applyFill="1" applyBorder="1"/>
    <xf numFmtId="43" fontId="0" fillId="0" borderId="0" xfId="9" applyFont="1"/>
    <xf numFmtId="0" fontId="13" fillId="0" borderId="16" xfId="6" applyFont="1" applyBorder="1" applyAlignment="1">
      <alignment horizontal="left" vertical="center" wrapText="1"/>
    </xf>
    <xf numFmtId="0" fontId="8" fillId="2" borderId="0" xfId="11" applyFont="1" applyFill="1"/>
    <xf numFmtId="0" fontId="8" fillId="0" borderId="0" xfId="12" applyAlignment="1">
      <alignment vertical="center"/>
    </xf>
    <xf numFmtId="0" fontId="8" fillId="0" borderId="0" xfId="11" applyFont="1" applyAlignment="1">
      <alignment vertical="center"/>
    </xf>
    <xf numFmtId="0" fontId="13" fillId="0" borderId="28" xfId="0" applyFont="1" applyBorder="1" applyAlignment="1">
      <alignment horizontal="left" vertical="center" wrapText="1"/>
    </xf>
    <xf numFmtId="0" fontId="13" fillId="0" borderId="28" xfId="12" applyFont="1" applyBorder="1" applyAlignment="1">
      <alignment horizontal="left" vertical="center" indent="2"/>
    </xf>
    <xf numFmtId="0" fontId="13" fillId="0" borderId="0" xfId="12" applyFont="1" applyAlignment="1">
      <alignment vertical="center"/>
    </xf>
    <xf numFmtId="0" fontId="13" fillId="0" borderId="0" xfId="11" applyFont="1" applyAlignment="1">
      <alignment vertical="center"/>
    </xf>
    <xf numFmtId="0" fontId="8" fillId="0" borderId="0" xfId="10" applyAlignment="1">
      <alignment vertical="center"/>
    </xf>
    <xf numFmtId="4" fontId="13" fillId="0" borderId="18" xfId="10" applyNumberFormat="1" applyFont="1" applyBorder="1"/>
    <xf numFmtId="0" fontId="8" fillId="0" borderId="0" xfId="10"/>
    <xf numFmtId="4" fontId="8" fillId="0" borderId="0" xfId="10" applyNumberFormat="1"/>
    <xf numFmtId="4" fontId="8" fillId="0" borderId="23" xfId="6" applyNumberFormat="1" applyFont="1" applyBorder="1" applyAlignment="1">
      <alignment horizontal="center" vertical="center" wrapText="1"/>
    </xf>
    <xf numFmtId="0" fontId="13" fillId="0" borderId="16" xfId="0" applyFont="1" applyBorder="1" applyAlignment="1">
      <alignment vertical="center"/>
    </xf>
    <xf numFmtId="0" fontId="13" fillId="0" borderId="23" xfId="0" applyFont="1" applyBorder="1" applyAlignment="1">
      <alignment vertical="center"/>
    </xf>
    <xf numFmtId="3" fontId="13" fillId="0" borderId="28" xfId="6" applyNumberFormat="1" applyFont="1" applyBorder="1" applyAlignment="1">
      <alignment horizontal="right" vertical="center" wrapText="1"/>
    </xf>
    <xf numFmtId="3" fontId="13" fillId="0" borderId="28" xfId="6" applyNumberFormat="1" applyFont="1" applyBorder="1" applyAlignment="1">
      <alignment horizontal="right" vertical="center"/>
    </xf>
    <xf numFmtId="3" fontId="13" fillId="0" borderId="23" xfId="6" applyNumberFormat="1" applyFont="1" applyBorder="1" applyAlignment="1">
      <alignment horizontal="right" vertical="center"/>
    </xf>
    <xf numFmtId="0" fontId="8" fillId="0" borderId="16" xfId="6" applyFont="1" applyBorder="1" applyAlignment="1">
      <alignment horizontal="left" vertical="center"/>
    </xf>
    <xf numFmtId="0" fontId="8" fillId="0" borderId="23" xfId="6" applyFont="1" applyBorder="1" applyAlignment="1">
      <alignment horizontal="left" vertical="center"/>
    </xf>
    <xf numFmtId="3" fontId="8" fillId="0" borderId="28" xfId="3" applyNumberFormat="1" applyFont="1" applyBorder="1" applyAlignment="1">
      <alignment horizontal="right"/>
    </xf>
    <xf numFmtId="3" fontId="8" fillId="0" borderId="28" xfId="6" applyNumberFormat="1" applyFont="1" applyBorder="1" applyAlignment="1">
      <alignment horizontal="right" vertical="center"/>
    </xf>
    <xf numFmtId="0" fontId="13" fillId="0" borderId="16" xfId="6" applyFont="1" applyBorder="1" applyAlignment="1">
      <alignment vertical="center"/>
    </xf>
    <xf numFmtId="0" fontId="13" fillId="0" borderId="23" xfId="6" applyFont="1" applyBorder="1" applyAlignment="1">
      <alignment vertical="center"/>
    </xf>
    <xf numFmtId="0" fontId="8" fillId="0" borderId="23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left" vertical="center"/>
    </xf>
    <xf numFmtId="0" fontId="13" fillId="0" borderId="23" xfId="0" applyFont="1" applyBorder="1" applyAlignment="1">
      <alignment horizontal="left" vertical="center"/>
    </xf>
    <xf numFmtId="3" fontId="8" fillId="0" borderId="11" xfId="3" applyNumberFormat="1" applyFont="1" applyBorder="1" applyAlignment="1">
      <alignment horizontal="right"/>
    </xf>
    <xf numFmtId="0" fontId="8" fillId="0" borderId="23" xfId="6" applyFont="1" applyBorder="1" applyAlignment="1">
      <alignment horizontal="left" vertical="center" wrapText="1"/>
    </xf>
    <xf numFmtId="0" fontId="13" fillId="0" borderId="18" xfId="6" applyFont="1" applyBorder="1" applyAlignment="1">
      <alignment vertical="center"/>
    </xf>
    <xf numFmtId="0" fontId="13" fillId="0" borderId="20" xfId="6" applyFont="1" applyBorder="1" applyAlignment="1">
      <alignment vertical="center"/>
    </xf>
    <xf numFmtId="3" fontId="13" fillId="0" borderId="20" xfId="6" applyNumberFormat="1" applyFont="1" applyBorder="1" applyAlignment="1">
      <alignment horizontal="right" vertical="center"/>
    </xf>
    <xf numFmtId="165" fontId="16" fillId="0" borderId="0" xfId="5" applyNumberFormat="1" applyFont="1" applyFill="1" applyBorder="1" applyAlignment="1" applyProtection="1">
      <alignment horizontal="center"/>
    </xf>
    <xf numFmtId="0" fontId="15" fillId="0" borderId="0" xfId="11" applyFont="1"/>
    <xf numFmtId="0" fontId="18" fillId="0" borderId="0" xfId="0" applyFont="1"/>
    <xf numFmtId="0" fontId="16" fillId="0" borderId="0" xfId="6" applyFont="1" applyAlignment="1">
      <alignment horizontal="center" vertical="center"/>
    </xf>
    <xf numFmtId="0" fontId="16" fillId="0" borderId="17" xfId="6" applyFont="1" applyBorder="1" applyAlignment="1">
      <alignment horizontal="center" vertical="center"/>
    </xf>
    <xf numFmtId="3" fontId="13" fillId="4" borderId="11" xfId="7" applyNumberFormat="1" applyFont="1" applyFill="1" applyBorder="1"/>
    <xf numFmtId="0" fontId="16" fillId="5" borderId="27" xfId="5" applyFont="1" applyFill="1" applyBorder="1" applyAlignment="1">
      <alignment horizontal="center" vertical="center"/>
    </xf>
    <xf numFmtId="0" fontId="16" fillId="5" borderId="27" xfId="5" applyFont="1" applyFill="1" applyBorder="1" applyAlignment="1">
      <alignment horizontal="center" vertical="center" wrapText="1"/>
    </xf>
    <xf numFmtId="0" fontId="16" fillId="5" borderId="26" xfId="6" applyFont="1" applyFill="1" applyBorder="1" applyAlignment="1">
      <alignment horizontal="center" vertical="center" wrapText="1"/>
    </xf>
    <xf numFmtId="0" fontId="6" fillId="0" borderId="28" xfId="12" applyFont="1" applyBorder="1" applyAlignment="1">
      <alignment horizontal="left" vertical="center" indent="2"/>
    </xf>
    <xf numFmtId="3" fontId="16" fillId="0" borderId="9" xfId="5" applyNumberFormat="1" applyFont="1" applyFill="1" applyBorder="1" applyAlignment="1">
      <alignment horizontal="right" vertical="center"/>
    </xf>
    <xf numFmtId="3" fontId="13" fillId="0" borderId="9" xfId="6" applyNumberFormat="1" applyFont="1" applyBorder="1"/>
    <xf numFmtId="3" fontId="13" fillId="0" borderId="11" xfId="6" applyNumberFormat="1" applyFont="1" applyBorder="1"/>
    <xf numFmtId="3" fontId="13" fillId="0" borderId="14" xfId="6" applyNumberFormat="1" applyFont="1" applyBorder="1"/>
    <xf numFmtId="0" fontId="4" fillId="0" borderId="28" xfId="12" applyFont="1" applyBorder="1" applyAlignment="1">
      <alignment horizontal="left" vertical="center" indent="2"/>
    </xf>
    <xf numFmtId="0" fontId="4" fillId="2" borderId="11" xfId="6" applyFont="1" applyFill="1" applyBorder="1" applyAlignment="1">
      <alignment horizontal="left" indent="2"/>
    </xf>
    <xf numFmtId="3" fontId="9" fillId="2" borderId="9" xfId="6" applyNumberFormat="1" applyFill="1" applyBorder="1"/>
    <xf numFmtId="3" fontId="13" fillId="0" borderId="28" xfId="3" applyNumberFormat="1" applyFont="1" applyBorder="1" applyAlignment="1">
      <alignment horizontal="right"/>
    </xf>
    <xf numFmtId="3" fontId="16" fillId="2" borderId="28" xfId="5" applyNumberFormat="1" applyFont="1" applyFill="1" applyBorder="1" applyAlignment="1">
      <alignment horizontal="right" vertical="center"/>
    </xf>
    <xf numFmtId="3" fontId="8" fillId="0" borderId="28" xfId="11" applyNumberFormat="1" applyFont="1" applyBorder="1" applyAlignment="1">
      <alignment horizontal="right" vertical="center"/>
    </xf>
    <xf numFmtId="3" fontId="8" fillId="0" borderId="28" xfId="10" applyNumberFormat="1" applyBorder="1" applyAlignment="1">
      <alignment horizontal="right" vertical="center"/>
    </xf>
    <xf numFmtId="3" fontId="13" fillId="0" borderId="30" xfId="10" applyNumberFormat="1" applyFont="1" applyBorder="1"/>
    <xf numFmtId="3" fontId="3" fillId="2" borderId="11" xfId="7" applyNumberFormat="1" applyFont="1" applyFill="1" applyBorder="1"/>
    <xf numFmtId="3" fontId="3" fillId="0" borderId="11" xfId="6" applyNumberFormat="1" applyFont="1" applyBorder="1"/>
    <xf numFmtId="3" fontId="15" fillId="0" borderId="11" xfId="6" applyNumberFormat="1" applyFont="1" applyBorder="1"/>
    <xf numFmtId="43" fontId="13" fillId="0" borderId="14" xfId="9" applyFont="1" applyBorder="1"/>
    <xf numFmtId="3" fontId="9" fillId="0" borderId="0" xfId="6" applyNumberFormat="1"/>
    <xf numFmtId="3" fontId="15" fillId="2" borderId="11" xfId="7" applyNumberFormat="1" applyFont="1" applyFill="1" applyBorder="1"/>
    <xf numFmtId="0" fontId="13" fillId="2" borderId="0" xfId="6" applyFont="1" applyFill="1" applyAlignment="1">
      <alignment horizontal="center"/>
    </xf>
    <xf numFmtId="165" fontId="16" fillId="2" borderId="0" xfId="5" applyNumberFormat="1" applyFont="1" applyFill="1" applyBorder="1" applyAlignment="1" applyProtection="1">
      <alignment horizontal="center"/>
    </xf>
    <xf numFmtId="0" fontId="18" fillId="2" borderId="0" xfId="0" applyFont="1" applyFill="1"/>
    <xf numFmtId="3" fontId="18" fillId="2" borderId="0" xfId="0" applyNumberFormat="1" applyFont="1" applyFill="1"/>
    <xf numFmtId="0" fontId="22" fillId="2" borderId="11" xfId="0" applyFont="1" applyFill="1" applyBorder="1" applyAlignment="1">
      <alignment vertical="center" wrapText="1"/>
    </xf>
    <xf numFmtId="3" fontId="23" fillId="2" borderId="11" xfId="0" applyNumberFormat="1" applyFont="1" applyFill="1" applyBorder="1" applyAlignment="1" applyProtection="1">
      <alignment horizontal="right" wrapText="1"/>
      <protection locked="0"/>
    </xf>
    <xf numFmtId="2" fontId="18" fillId="2" borderId="0" xfId="0" applyNumberFormat="1" applyFont="1" applyFill="1"/>
    <xf numFmtId="0" fontId="24" fillId="2" borderId="11" xfId="0" applyFont="1" applyFill="1" applyBorder="1" applyAlignment="1">
      <alignment horizontal="left" vertical="center" wrapText="1" indent="2"/>
    </xf>
    <xf numFmtId="3" fontId="25" fillId="2" borderId="11" xfId="8" applyNumberFormat="1" applyFont="1" applyFill="1" applyBorder="1" applyAlignment="1" applyProtection="1">
      <alignment horizontal="right" wrapText="1"/>
      <protection locked="0"/>
    </xf>
    <xf numFmtId="3" fontId="25" fillId="2" borderId="11" xfId="0" applyNumberFormat="1" applyFont="1" applyFill="1" applyBorder="1" applyAlignment="1" applyProtection="1">
      <alignment horizontal="right" wrapText="1"/>
      <protection locked="0"/>
    </xf>
    <xf numFmtId="0" fontId="22" fillId="2" borderId="10" xfId="0" applyFont="1" applyFill="1" applyBorder="1" applyAlignment="1">
      <alignment vertical="center" wrapText="1"/>
    </xf>
    <xf numFmtId="3" fontId="23" fillId="2" borderId="10" xfId="0" applyNumberFormat="1" applyFont="1" applyFill="1" applyBorder="1" applyAlignment="1" applyProtection="1">
      <alignment horizontal="right" wrapText="1"/>
      <protection locked="0"/>
    </xf>
    <xf numFmtId="0" fontId="24" fillId="2" borderId="11" xfId="0" applyFont="1" applyFill="1" applyBorder="1" applyAlignment="1">
      <alignment horizontal="left" vertical="center" wrapText="1" indent="1"/>
    </xf>
    <xf numFmtId="0" fontId="22" fillId="2" borderId="11" xfId="0" applyFont="1" applyFill="1" applyBorder="1" applyAlignment="1">
      <alignment vertical="center"/>
    </xf>
    <xf numFmtId="3" fontId="23" fillId="2" borderId="11" xfId="0" applyNumberFormat="1" applyFont="1" applyFill="1" applyBorder="1" applyAlignment="1" applyProtection="1">
      <alignment horizontal="right"/>
      <protection locked="0"/>
    </xf>
    <xf numFmtId="0" fontId="24" fillId="2" borderId="11" xfId="0" applyFont="1" applyFill="1" applyBorder="1" applyAlignment="1">
      <alignment horizontal="left" vertical="center" indent="1"/>
    </xf>
    <xf numFmtId="3" fontId="25" fillId="2" borderId="11" xfId="0" applyNumberFormat="1" applyFont="1" applyFill="1" applyBorder="1" applyAlignment="1" applyProtection="1">
      <alignment horizontal="right"/>
      <protection locked="0"/>
    </xf>
    <xf numFmtId="0" fontId="22" fillId="2" borderId="10" xfId="0" applyFont="1" applyFill="1" applyBorder="1" applyAlignment="1">
      <alignment vertical="center"/>
    </xf>
    <xf numFmtId="3" fontId="23" fillId="2" borderId="10" xfId="0" applyNumberFormat="1" applyFont="1" applyFill="1" applyBorder="1" applyAlignment="1" applyProtection="1">
      <alignment horizontal="right"/>
      <protection locked="0"/>
    </xf>
    <xf numFmtId="0" fontId="24" fillId="2" borderId="11" xfId="0" applyFont="1" applyFill="1" applyBorder="1" applyAlignment="1">
      <alignment vertical="center"/>
    </xf>
    <xf numFmtId="3" fontId="25" fillId="2" borderId="11" xfId="0" applyNumberFormat="1" applyFont="1" applyFill="1" applyBorder="1" applyAlignment="1">
      <alignment horizontal="right"/>
    </xf>
    <xf numFmtId="0" fontId="18" fillId="2" borderId="0" xfId="0" applyFont="1" applyFill="1" applyAlignment="1">
      <alignment vertical="center" wrapText="1"/>
    </xf>
    <xf numFmtId="2" fontId="18" fillId="2" borderId="0" xfId="0" applyNumberFormat="1" applyFont="1" applyFill="1" applyAlignment="1">
      <alignment vertical="center" wrapText="1"/>
    </xf>
    <xf numFmtId="0" fontId="16" fillId="6" borderId="14" xfId="5" applyFont="1" applyFill="1" applyBorder="1" applyAlignment="1">
      <alignment horizontal="center" vertical="center"/>
    </xf>
    <xf numFmtId="0" fontId="16" fillId="6" borderId="14" xfId="5" applyFont="1" applyFill="1" applyBorder="1" applyAlignment="1">
      <alignment horizontal="center" vertical="center" wrapText="1"/>
    </xf>
    <xf numFmtId="0" fontId="16" fillId="6" borderId="10" xfId="5" applyFont="1" applyFill="1" applyBorder="1" applyAlignment="1">
      <alignment horizontal="center" vertical="center"/>
    </xf>
    <xf numFmtId="0" fontId="13" fillId="6" borderId="14" xfId="6" applyFont="1" applyFill="1" applyBorder="1" applyAlignment="1">
      <alignment horizontal="center"/>
    </xf>
    <xf numFmtId="0" fontId="13" fillId="6" borderId="14" xfId="6" applyFont="1" applyFill="1" applyBorder="1" applyAlignment="1">
      <alignment horizontal="center" wrapText="1"/>
    </xf>
    <xf numFmtId="0" fontId="22" fillId="6" borderId="14" xfId="0" applyFont="1" applyFill="1" applyBorder="1" applyAlignment="1">
      <alignment vertical="center"/>
    </xf>
    <xf numFmtId="3" fontId="22" fillId="6" borderId="14" xfId="0" applyNumberFormat="1" applyFont="1" applyFill="1" applyBorder="1" applyAlignment="1">
      <alignment horizontal="center" vertical="center" wrapText="1"/>
    </xf>
    <xf numFmtId="3" fontId="22" fillId="6" borderId="14" xfId="0" applyNumberFormat="1" applyFont="1" applyFill="1" applyBorder="1" applyAlignment="1">
      <alignment horizontal="center" wrapText="1"/>
    </xf>
    <xf numFmtId="3" fontId="23" fillId="6" borderId="11" xfId="0" applyNumberFormat="1" applyFont="1" applyFill="1" applyBorder="1" applyAlignment="1" applyProtection="1">
      <alignment horizontal="right" wrapText="1"/>
      <protection locked="0"/>
    </xf>
    <xf numFmtId="3" fontId="25" fillId="6" borderId="11" xfId="0" applyNumberFormat="1" applyFont="1" applyFill="1" applyBorder="1" applyAlignment="1" applyProtection="1">
      <alignment horizontal="right" wrapText="1"/>
      <protection locked="0"/>
    </xf>
    <xf numFmtId="3" fontId="25" fillId="6" borderId="11" xfId="0" applyNumberFormat="1" applyFont="1" applyFill="1" applyBorder="1" applyAlignment="1" applyProtection="1">
      <alignment horizontal="right"/>
      <protection locked="0"/>
    </xf>
    <xf numFmtId="0" fontId="24" fillId="2" borderId="11" xfId="0" applyFont="1" applyFill="1" applyBorder="1" applyAlignment="1">
      <alignment vertical="center" wrapText="1"/>
    </xf>
    <xf numFmtId="8" fontId="0" fillId="0" borderId="0" xfId="0" applyNumberFormat="1"/>
    <xf numFmtId="168" fontId="0" fillId="0" borderId="0" xfId="0" applyNumberFormat="1"/>
    <xf numFmtId="43" fontId="0" fillId="0" borderId="0" xfId="0" applyNumberFormat="1"/>
    <xf numFmtId="0" fontId="27" fillId="0" borderId="0" xfId="14" applyFont="1"/>
    <xf numFmtId="43" fontId="27" fillId="0" borderId="0" xfId="9" applyFont="1"/>
    <xf numFmtId="0" fontId="29" fillId="0" borderId="0" xfId="14" applyFont="1"/>
    <xf numFmtId="43" fontId="29" fillId="0" borderId="0" xfId="9" applyFont="1"/>
    <xf numFmtId="0" fontId="28" fillId="0" borderId="0" xfId="14" applyFont="1" applyAlignment="1">
      <alignment horizontal="center" vertical="center"/>
    </xf>
    <xf numFmtId="43" fontId="29" fillId="0" borderId="0" xfId="9" applyFont="1" applyFill="1" applyBorder="1"/>
    <xf numFmtId="0" fontId="19" fillId="5" borderId="30" xfId="5" applyFont="1" applyFill="1" applyBorder="1" applyAlignment="1">
      <alignment horizontal="center" vertical="center"/>
    </xf>
    <xf numFmtId="0" fontId="19" fillId="5" borderId="30" xfId="5" applyFont="1" applyFill="1" applyBorder="1" applyAlignment="1">
      <alignment horizontal="center" vertical="center" wrapText="1"/>
    </xf>
    <xf numFmtId="0" fontId="30" fillId="0" borderId="16" xfId="14" applyFont="1" applyBorder="1" applyAlignment="1">
      <alignment horizontal="left" vertical="center" wrapText="1"/>
    </xf>
    <xf numFmtId="3" fontId="30" fillId="0" borderId="28" xfId="14" applyNumberFormat="1" applyFont="1" applyBorder="1" applyAlignment="1">
      <alignment vertical="center" wrapText="1"/>
    </xf>
    <xf numFmtId="3" fontId="27" fillId="0" borderId="0" xfId="14" applyNumberFormat="1" applyFont="1"/>
    <xf numFmtId="0" fontId="27" fillId="0" borderId="16" xfId="14" applyFont="1" applyBorder="1" applyAlignment="1">
      <alignment horizontal="left" vertical="center" wrapText="1" indent="2"/>
    </xf>
    <xf numFmtId="3" fontId="27" fillId="0" borderId="28" xfId="14" applyNumberFormat="1" applyFont="1" applyBorder="1" applyAlignment="1">
      <alignment horizontal="right" vertical="center" wrapText="1"/>
    </xf>
    <xf numFmtId="3" fontId="27" fillId="0" borderId="28" xfId="14" applyNumberFormat="1" applyFont="1" applyBorder="1" applyAlignment="1">
      <alignment horizontal="right"/>
    </xf>
    <xf numFmtId="0" fontId="27" fillId="0" borderId="16" xfId="14" applyFont="1" applyBorder="1" applyAlignment="1">
      <alignment horizontal="left" vertical="center" wrapText="1" indent="4"/>
    </xf>
    <xf numFmtId="43" fontId="27" fillId="0" borderId="0" xfId="14" applyNumberFormat="1" applyFont="1"/>
    <xf numFmtId="0" fontId="27" fillId="0" borderId="16" xfId="14" applyFont="1" applyBorder="1" applyAlignment="1">
      <alignment horizontal="left" vertical="center" wrapText="1"/>
    </xf>
    <xf numFmtId="3" fontId="30" fillId="0" borderId="28" xfId="14" applyNumberFormat="1" applyFont="1" applyBorder="1" applyAlignment="1">
      <alignment horizontal="right" vertical="center" wrapText="1"/>
    </xf>
    <xf numFmtId="3" fontId="30" fillId="0" borderId="23" xfId="14" applyNumberFormat="1" applyFont="1" applyBorder="1" applyAlignment="1">
      <alignment horizontal="right" vertical="center" wrapText="1"/>
    </xf>
    <xf numFmtId="0" fontId="30" fillId="0" borderId="18" xfId="14" applyFont="1" applyBorder="1" applyAlignment="1">
      <alignment horizontal="left" vertical="center" wrapText="1"/>
    </xf>
    <xf numFmtId="3" fontId="30" fillId="0" borderId="30" xfId="14" applyNumberFormat="1" applyFont="1" applyBorder="1" applyAlignment="1">
      <alignment vertical="center" wrapText="1"/>
    </xf>
    <xf numFmtId="0" fontId="30" fillId="0" borderId="0" xfId="14" applyFont="1"/>
    <xf numFmtId="43" fontId="0" fillId="0" borderId="0" xfId="9" applyFont="1" applyFill="1"/>
    <xf numFmtId="43" fontId="31" fillId="0" borderId="0" xfId="9" applyFont="1" applyFill="1"/>
    <xf numFmtId="0" fontId="18" fillId="2" borderId="0" xfId="0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horizontal="left" vertical="center" wrapText="1"/>
    </xf>
    <xf numFmtId="2" fontId="21" fillId="6" borderId="1" xfId="0" applyNumberFormat="1" applyFont="1" applyFill="1" applyBorder="1" applyAlignment="1" applyProtection="1">
      <alignment horizontal="center" vertical="top" wrapText="1"/>
      <protection locked="0"/>
    </xf>
    <xf numFmtId="0" fontId="19" fillId="6" borderId="2" xfId="0" applyFont="1" applyFill="1" applyBorder="1" applyAlignment="1">
      <alignment horizontal="center" vertical="top" wrapText="1"/>
    </xf>
    <xf numFmtId="0" fontId="19" fillId="6" borderId="3" xfId="0" applyFont="1" applyFill="1" applyBorder="1" applyAlignment="1">
      <alignment horizontal="center" vertical="top" wrapText="1"/>
    </xf>
    <xf numFmtId="0" fontId="22" fillId="6" borderId="4" xfId="0" applyFont="1" applyFill="1" applyBorder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0" fontId="22" fillId="6" borderId="5" xfId="0" applyFont="1" applyFill="1" applyBorder="1" applyAlignment="1">
      <alignment horizontal="center" vertical="center"/>
    </xf>
    <xf numFmtId="2" fontId="22" fillId="6" borderId="4" xfId="0" applyNumberFormat="1" applyFont="1" applyFill="1" applyBorder="1" applyAlignment="1">
      <alignment horizontal="center" vertical="center"/>
    </xf>
    <xf numFmtId="2" fontId="22" fillId="6" borderId="0" xfId="0" applyNumberFormat="1" applyFont="1" applyFill="1" applyAlignment="1">
      <alignment horizontal="center" vertical="center"/>
    </xf>
    <xf numFmtId="2" fontId="22" fillId="6" borderId="5" xfId="0" applyNumberFormat="1" applyFont="1" applyFill="1" applyBorder="1" applyAlignment="1">
      <alignment horizontal="center" vertical="center"/>
    </xf>
    <xf numFmtId="0" fontId="22" fillId="6" borderId="6" xfId="0" applyFont="1" applyFill="1" applyBorder="1" applyAlignment="1">
      <alignment horizontal="center" vertical="center"/>
    </xf>
    <xf numFmtId="0" fontId="22" fillId="6" borderId="7" xfId="0" applyFont="1" applyFill="1" applyBorder="1" applyAlignment="1">
      <alignment horizontal="center" vertical="center"/>
    </xf>
    <xf numFmtId="0" fontId="22" fillId="6" borderId="8" xfId="0" applyFont="1" applyFill="1" applyBorder="1" applyAlignment="1">
      <alignment horizontal="center" vertical="center"/>
    </xf>
    <xf numFmtId="0" fontId="5" fillId="2" borderId="0" xfId="6" applyFont="1" applyFill="1" applyAlignment="1">
      <alignment horizontal="left" wrapText="1"/>
    </xf>
    <xf numFmtId="0" fontId="9" fillId="2" borderId="0" xfId="6" applyFill="1" applyAlignment="1">
      <alignment horizontal="left" wrapText="1"/>
    </xf>
    <xf numFmtId="0" fontId="7" fillId="2" borderId="0" xfId="6" applyFont="1" applyFill="1" applyAlignment="1">
      <alignment horizontal="left" wrapText="1"/>
    </xf>
    <xf numFmtId="0" fontId="13" fillId="0" borderId="0" xfId="6" applyFont="1" applyAlignment="1">
      <alignment horizontal="right"/>
    </xf>
    <xf numFmtId="0" fontId="13" fillId="6" borderId="14" xfId="6" applyFont="1" applyFill="1" applyBorder="1" applyAlignment="1">
      <alignment horizontal="center" vertical="center" wrapText="1"/>
    </xf>
    <xf numFmtId="3" fontId="13" fillId="6" borderId="14" xfId="6" applyNumberFormat="1" applyFont="1" applyFill="1" applyBorder="1" applyAlignment="1">
      <alignment horizontal="center"/>
    </xf>
    <xf numFmtId="0" fontId="13" fillId="6" borderId="14" xfId="6" applyFont="1" applyFill="1" applyBorder="1" applyAlignment="1">
      <alignment horizontal="center"/>
    </xf>
    <xf numFmtId="0" fontId="13" fillId="6" borderId="6" xfId="6" applyFont="1" applyFill="1" applyBorder="1" applyAlignment="1">
      <alignment horizontal="center"/>
    </xf>
    <xf numFmtId="0" fontId="13" fillId="6" borderId="7" xfId="6" applyFont="1" applyFill="1" applyBorder="1" applyAlignment="1">
      <alignment horizontal="center"/>
    </xf>
    <xf numFmtId="0" fontId="13" fillId="6" borderId="8" xfId="6" applyFont="1" applyFill="1" applyBorder="1" applyAlignment="1">
      <alignment horizontal="center"/>
    </xf>
    <xf numFmtId="2" fontId="13" fillId="6" borderId="4" xfId="6" applyNumberFormat="1" applyFont="1" applyFill="1" applyBorder="1" applyAlignment="1">
      <alignment horizontal="center"/>
    </xf>
    <xf numFmtId="0" fontId="13" fillId="6" borderId="0" xfId="6" applyFont="1" applyFill="1" applyAlignment="1">
      <alignment horizontal="center"/>
    </xf>
    <xf numFmtId="0" fontId="13" fillId="6" borderId="5" xfId="6" applyFont="1" applyFill="1" applyBorder="1" applyAlignment="1">
      <alignment horizontal="center"/>
    </xf>
    <xf numFmtId="0" fontId="13" fillId="6" borderId="4" xfId="6" applyFont="1" applyFill="1" applyBorder="1" applyAlignment="1">
      <alignment horizontal="center"/>
    </xf>
    <xf numFmtId="0" fontId="13" fillId="6" borderId="1" xfId="6" applyFont="1" applyFill="1" applyBorder="1" applyAlignment="1">
      <alignment horizontal="center"/>
    </xf>
    <xf numFmtId="0" fontId="13" fillId="6" borderId="2" xfId="6" applyFont="1" applyFill="1" applyBorder="1" applyAlignment="1">
      <alignment horizontal="center"/>
    </xf>
    <xf numFmtId="0" fontId="13" fillId="6" borderId="3" xfId="6" applyFont="1" applyFill="1" applyBorder="1" applyAlignment="1">
      <alignment horizontal="center"/>
    </xf>
    <xf numFmtId="165" fontId="16" fillId="6" borderId="1" xfId="5" applyNumberFormat="1" applyFont="1" applyFill="1" applyBorder="1" applyAlignment="1" applyProtection="1">
      <alignment horizontal="center"/>
    </xf>
    <xf numFmtId="165" fontId="16" fillId="6" borderId="2" xfId="5" applyNumberFormat="1" applyFont="1" applyFill="1" applyBorder="1" applyAlignment="1" applyProtection="1">
      <alignment horizontal="center"/>
    </xf>
    <xf numFmtId="165" fontId="16" fillId="6" borderId="3" xfId="5" applyNumberFormat="1" applyFont="1" applyFill="1" applyBorder="1" applyAlignment="1" applyProtection="1">
      <alignment horizontal="center"/>
    </xf>
    <xf numFmtId="165" fontId="16" fillId="6" borderId="4" xfId="5" applyNumberFormat="1" applyFont="1" applyFill="1" applyBorder="1" applyAlignment="1" applyProtection="1">
      <alignment horizontal="center"/>
      <protection locked="0"/>
    </xf>
    <xf numFmtId="165" fontId="16" fillId="6" borderId="0" xfId="5" applyNumberFormat="1" applyFont="1" applyFill="1" applyBorder="1" applyAlignment="1" applyProtection="1">
      <alignment horizontal="center"/>
      <protection locked="0"/>
    </xf>
    <xf numFmtId="165" fontId="16" fillId="6" borderId="5" xfId="5" applyNumberFormat="1" applyFont="1" applyFill="1" applyBorder="1" applyAlignment="1" applyProtection="1">
      <alignment horizontal="center"/>
      <protection locked="0"/>
    </xf>
    <xf numFmtId="165" fontId="16" fillId="6" borderId="4" xfId="5" applyNumberFormat="1" applyFont="1" applyFill="1" applyBorder="1" applyAlignment="1" applyProtection="1">
      <alignment horizontal="center"/>
    </xf>
    <xf numFmtId="165" fontId="16" fillId="6" borderId="0" xfId="5" applyNumberFormat="1" applyFont="1" applyFill="1" applyBorder="1" applyAlignment="1" applyProtection="1">
      <alignment horizontal="center"/>
    </xf>
    <xf numFmtId="165" fontId="16" fillId="6" borderId="5" xfId="5" applyNumberFormat="1" applyFont="1" applyFill="1" applyBorder="1" applyAlignment="1" applyProtection="1">
      <alignment horizontal="center"/>
    </xf>
    <xf numFmtId="165" fontId="16" fillId="6" borderId="6" xfId="5" applyNumberFormat="1" applyFont="1" applyFill="1" applyBorder="1" applyAlignment="1" applyProtection="1">
      <alignment horizontal="center"/>
    </xf>
    <xf numFmtId="165" fontId="16" fillId="6" borderId="7" xfId="5" applyNumberFormat="1" applyFont="1" applyFill="1" applyBorder="1" applyAlignment="1" applyProtection="1">
      <alignment horizontal="center"/>
    </xf>
    <xf numFmtId="165" fontId="16" fillId="6" borderId="8" xfId="5" applyNumberFormat="1" applyFont="1" applyFill="1" applyBorder="1" applyAlignment="1" applyProtection="1">
      <alignment horizontal="center"/>
    </xf>
    <xf numFmtId="0" fontId="16" fillId="6" borderId="1" xfId="5" applyFont="1" applyFill="1" applyBorder="1" applyAlignment="1">
      <alignment horizontal="center" vertical="center"/>
    </xf>
    <xf numFmtId="0" fontId="16" fillId="6" borderId="3" xfId="5" applyFont="1" applyFill="1" applyBorder="1" applyAlignment="1">
      <alignment horizontal="center" vertical="center"/>
    </xf>
    <xf numFmtId="0" fontId="16" fillId="6" borderId="4" xfId="5" applyFont="1" applyFill="1" applyBorder="1" applyAlignment="1">
      <alignment horizontal="center" vertical="center"/>
    </xf>
    <xf numFmtId="0" fontId="16" fillId="6" borderId="5" xfId="5" applyFont="1" applyFill="1" applyBorder="1" applyAlignment="1">
      <alignment horizontal="center" vertical="center"/>
    </xf>
    <xf numFmtId="0" fontId="16" fillId="6" borderId="6" xfId="5" applyFont="1" applyFill="1" applyBorder="1" applyAlignment="1">
      <alignment horizontal="center" vertical="center"/>
    </xf>
    <xf numFmtId="0" fontId="16" fillId="6" borderId="8" xfId="5" applyFont="1" applyFill="1" applyBorder="1" applyAlignment="1">
      <alignment horizontal="center" vertical="center"/>
    </xf>
    <xf numFmtId="0" fontId="16" fillId="6" borderId="12" xfId="5" applyFont="1" applyFill="1" applyBorder="1" applyAlignment="1">
      <alignment horizontal="center" vertical="center"/>
    </xf>
    <xf numFmtId="0" fontId="16" fillId="6" borderId="13" xfId="5" applyFont="1" applyFill="1" applyBorder="1" applyAlignment="1">
      <alignment horizontal="center" vertical="center"/>
    </xf>
    <xf numFmtId="0" fontId="16" fillId="6" borderId="9" xfId="5" applyFont="1" applyFill="1" applyBorder="1" applyAlignment="1">
      <alignment horizontal="center" vertical="center"/>
    </xf>
    <xf numFmtId="0" fontId="16" fillId="6" borderId="10" xfId="5" applyFont="1" applyFill="1" applyBorder="1" applyAlignment="1">
      <alignment horizontal="center" vertical="center"/>
    </xf>
    <xf numFmtId="0" fontId="16" fillId="5" borderId="24" xfId="5" applyFont="1" applyFill="1" applyBorder="1" applyAlignment="1">
      <alignment horizontal="center" vertical="center"/>
    </xf>
    <xf numFmtId="0" fontId="16" fillId="5" borderId="27" xfId="5" applyFont="1" applyFill="1" applyBorder="1" applyAlignment="1">
      <alignment horizontal="center" vertical="center"/>
    </xf>
    <xf numFmtId="0" fontId="16" fillId="5" borderId="30" xfId="5" applyFont="1" applyFill="1" applyBorder="1" applyAlignment="1">
      <alignment horizontal="center" vertical="center"/>
    </xf>
    <xf numFmtId="165" fontId="16" fillId="5" borderId="21" xfId="5" applyNumberFormat="1" applyFont="1" applyFill="1" applyBorder="1" applyAlignment="1" applyProtection="1">
      <alignment horizontal="center"/>
    </xf>
    <xf numFmtId="165" fontId="16" fillId="5" borderId="29" xfId="5" applyNumberFormat="1" applyFont="1" applyFill="1" applyBorder="1" applyAlignment="1" applyProtection="1">
      <alignment horizontal="center"/>
    </xf>
    <xf numFmtId="165" fontId="16" fillId="5" borderId="22" xfId="5" applyNumberFormat="1" applyFont="1" applyFill="1" applyBorder="1" applyAlignment="1" applyProtection="1">
      <alignment horizontal="center"/>
    </xf>
    <xf numFmtId="165" fontId="16" fillId="5" borderId="16" xfId="5" applyNumberFormat="1" applyFont="1" applyFill="1" applyBorder="1" applyAlignment="1" applyProtection="1">
      <alignment horizontal="center"/>
      <protection locked="0"/>
    </xf>
    <xf numFmtId="165" fontId="16" fillId="5" borderId="0" xfId="5" applyNumberFormat="1" applyFont="1" applyFill="1" applyBorder="1" applyAlignment="1" applyProtection="1">
      <alignment horizontal="center"/>
      <protection locked="0"/>
    </xf>
    <xf numFmtId="165" fontId="16" fillId="5" borderId="23" xfId="5" applyNumberFormat="1" applyFont="1" applyFill="1" applyBorder="1" applyAlignment="1" applyProtection="1">
      <alignment horizontal="center"/>
      <protection locked="0"/>
    </xf>
    <xf numFmtId="165" fontId="16" fillId="5" borderId="16" xfId="5" applyNumberFormat="1" applyFont="1" applyFill="1" applyBorder="1" applyAlignment="1" applyProtection="1">
      <alignment horizontal="center"/>
    </xf>
    <xf numFmtId="165" fontId="16" fillId="5" borderId="0" xfId="5" applyNumberFormat="1" applyFont="1" applyFill="1" applyBorder="1" applyAlignment="1" applyProtection="1">
      <alignment horizontal="center"/>
    </xf>
    <xf numFmtId="165" fontId="16" fillId="5" borderId="23" xfId="5" applyNumberFormat="1" applyFont="1" applyFill="1" applyBorder="1" applyAlignment="1" applyProtection="1">
      <alignment horizontal="center"/>
    </xf>
    <xf numFmtId="165" fontId="16" fillId="5" borderId="25" xfId="5" applyNumberFormat="1" applyFont="1" applyFill="1" applyBorder="1" applyAlignment="1" applyProtection="1">
      <alignment horizontal="center"/>
    </xf>
    <xf numFmtId="165" fontId="16" fillId="5" borderId="17" xfId="5" applyNumberFormat="1" applyFont="1" applyFill="1" applyBorder="1" applyAlignment="1" applyProtection="1">
      <alignment horizontal="center"/>
    </xf>
    <xf numFmtId="165" fontId="16" fillId="5" borderId="26" xfId="5" applyNumberFormat="1" applyFont="1" applyFill="1" applyBorder="1" applyAlignment="1" applyProtection="1">
      <alignment horizontal="center"/>
    </xf>
    <xf numFmtId="0" fontId="13" fillId="0" borderId="21" xfId="6" applyFont="1" applyBorder="1" applyAlignment="1">
      <alignment horizontal="justify" vertical="center" wrapText="1"/>
    </xf>
    <xf numFmtId="0" fontId="13" fillId="0" borderId="31" xfId="6" applyFont="1" applyBorder="1" applyAlignment="1">
      <alignment horizontal="justify" vertical="center" wrapText="1"/>
    </xf>
    <xf numFmtId="0" fontId="16" fillId="5" borderId="21" xfId="6" applyFont="1" applyFill="1" applyBorder="1" applyAlignment="1">
      <alignment horizontal="center" vertical="center"/>
    </xf>
    <xf numFmtId="0" fontId="16" fillId="5" borderId="29" xfId="6" applyFont="1" applyFill="1" applyBorder="1" applyAlignment="1">
      <alignment horizontal="center" vertical="center"/>
    </xf>
    <xf numFmtId="0" fontId="16" fillId="5" borderId="31" xfId="6" applyFont="1" applyFill="1" applyBorder="1" applyAlignment="1">
      <alignment horizontal="center" vertical="center"/>
    </xf>
    <xf numFmtId="0" fontId="16" fillId="5" borderId="16" xfId="6" applyFont="1" applyFill="1" applyBorder="1" applyAlignment="1">
      <alignment horizontal="center" vertical="center"/>
    </xf>
    <xf numFmtId="0" fontId="16" fillId="5" borderId="0" xfId="6" applyFont="1" applyFill="1" applyAlignment="1">
      <alignment horizontal="center" vertical="center"/>
    </xf>
    <xf numFmtId="0" fontId="16" fillId="5" borderId="32" xfId="6" applyFont="1" applyFill="1" applyBorder="1" applyAlignment="1">
      <alignment horizontal="center" vertical="center"/>
    </xf>
    <xf numFmtId="2" fontId="16" fillId="5" borderId="16" xfId="6" applyNumberFormat="1" applyFont="1" applyFill="1" applyBorder="1" applyAlignment="1">
      <alignment horizontal="center" vertical="center"/>
    </xf>
    <xf numFmtId="0" fontId="16" fillId="5" borderId="25" xfId="6" applyFont="1" applyFill="1" applyBorder="1" applyAlignment="1">
      <alignment horizontal="center" vertical="center"/>
    </xf>
    <xf numFmtId="0" fontId="16" fillId="5" borderId="17" xfId="6" applyFont="1" applyFill="1" applyBorder="1" applyAlignment="1">
      <alignment horizontal="center" vertical="center"/>
    </xf>
    <xf numFmtId="0" fontId="16" fillId="5" borderId="33" xfId="6" applyFont="1" applyFill="1" applyBorder="1" applyAlignment="1">
      <alignment horizontal="center" vertical="center"/>
    </xf>
    <xf numFmtId="0" fontId="16" fillId="5" borderId="22" xfId="6" applyFont="1" applyFill="1" applyBorder="1" applyAlignment="1">
      <alignment horizontal="center" vertical="center"/>
    </xf>
    <xf numFmtId="0" fontId="16" fillId="5" borderId="26" xfId="6" applyFont="1" applyFill="1" applyBorder="1" applyAlignment="1">
      <alignment horizontal="center" vertical="center"/>
    </xf>
    <xf numFmtId="0" fontId="16" fillId="5" borderId="18" xfId="6" applyFont="1" applyFill="1" applyBorder="1" applyAlignment="1">
      <alignment horizontal="center" vertical="center" wrapText="1"/>
    </xf>
    <xf numFmtId="0" fontId="16" fillId="5" borderId="19" xfId="6" applyFont="1" applyFill="1" applyBorder="1" applyAlignment="1">
      <alignment horizontal="center" vertical="center" wrapText="1"/>
    </xf>
    <xf numFmtId="0" fontId="16" fillId="5" borderId="20" xfId="6" applyFont="1" applyFill="1" applyBorder="1" applyAlignment="1">
      <alignment horizontal="center" vertical="center" wrapText="1"/>
    </xf>
    <xf numFmtId="0" fontId="16" fillId="5" borderId="24" xfId="6" applyFont="1" applyFill="1" applyBorder="1" applyAlignment="1">
      <alignment horizontal="center" vertical="center" wrapText="1"/>
    </xf>
    <xf numFmtId="0" fontId="16" fillId="5" borderId="27" xfId="6" applyFont="1" applyFill="1" applyBorder="1" applyAlignment="1">
      <alignment horizontal="center" vertical="center" wrapText="1"/>
    </xf>
    <xf numFmtId="0" fontId="28" fillId="5" borderId="24" xfId="14" applyFont="1" applyFill="1" applyBorder="1" applyAlignment="1">
      <alignment horizontal="center" vertical="center"/>
    </xf>
    <xf numFmtId="0" fontId="28" fillId="5" borderId="27" xfId="14" applyFont="1" applyFill="1" applyBorder="1" applyAlignment="1">
      <alignment horizontal="center" vertical="center"/>
    </xf>
    <xf numFmtId="0" fontId="19" fillId="5" borderId="30" xfId="5" applyFont="1" applyFill="1" applyBorder="1" applyAlignment="1">
      <alignment horizontal="center" vertical="center"/>
    </xf>
    <xf numFmtId="0" fontId="28" fillId="5" borderId="21" xfId="14" applyFont="1" applyFill="1" applyBorder="1" applyAlignment="1">
      <alignment horizontal="center" vertical="center"/>
    </xf>
    <xf numFmtId="0" fontId="28" fillId="5" borderId="29" xfId="14" applyFont="1" applyFill="1" applyBorder="1" applyAlignment="1">
      <alignment horizontal="center" vertical="center"/>
    </xf>
    <xf numFmtId="0" fontId="28" fillId="5" borderId="22" xfId="14" applyFont="1" applyFill="1" applyBorder="1" applyAlignment="1">
      <alignment horizontal="center" vertical="center"/>
    </xf>
    <xf numFmtId="0" fontId="28" fillId="5" borderId="16" xfId="14" applyFont="1" applyFill="1" applyBorder="1" applyAlignment="1">
      <alignment horizontal="center" vertical="center"/>
    </xf>
    <xf numFmtId="0" fontId="28" fillId="5" borderId="0" xfId="14" applyFont="1" applyFill="1" applyAlignment="1">
      <alignment horizontal="center" vertical="center"/>
    </xf>
    <xf numFmtId="0" fontId="28" fillId="5" borderId="23" xfId="14" applyFont="1" applyFill="1" applyBorder="1" applyAlignment="1">
      <alignment horizontal="center" vertical="center"/>
    </xf>
    <xf numFmtId="2" fontId="28" fillId="5" borderId="16" xfId="14" applyNumberFormat="1" applyFont="1" applyFill="1" applyBorder="1" applyAlignment="1">
      <alignment horizontal="center" vertical="center"/>
    </xf>
    <xf numFmtId="0" fontId="28" fillId="5" borderId="25" xfId="14" applyFont="1" applyFill="1" applyBorder="1" applyAlignment="1">
      <alignment horizontal="center" vertical="center"/>
    </xf>
    <xf numFmtId="0" fontId="28" fillId="5" borderId="17" xfId="14" applyFont="1" applyFill="1" applyBorder="1" applyAlignment="1">
      <alignment horizontal="center" vertical="center"/>
    </xf>
    <xf numFmtId="0" fontId="28" fillId="5" borderId="26" xfId="14" applyFont="1" applyFill="1" applyBorder="1" applyAlignment="1">
      <alignment horizontal="center" vertical="center"/>
    </xf>
    <xf numFmtId="49" fontId="32" fillId="0" borderId="1" xfId="0" applyNumberFormat="1" applyFont="1" applyBorder="1"/>
    <xf numFmtId="0" fontId="32" fillId="7" borderId="1" xfId="0" applyFont="1" applyFill="1" applyBorder="1"/>
    <xf numFmtId="0" fontId="33" fillId="7" borderId="2" xfId="15" applyFont="1" applyFill="1" applyBorder="1"/>
    <xf numFmtId="0" fontId="34" fillId="7" borderId="2" xfId="15" applyFont="1" applyFill="1" applyBorder="1" applyAlignment="1">
      <alignment horizontal="center"/>
    </xf>
    <xf numFmtId="0" fontId="34" fillId="7" borderId="3" xfId="15" applyFont="1" applyFill="1" applyBorder="1" applyAlignment="1">
      <alignment horizontal="center"/>
    </xf>
    <xf numFmtId="0" fontId="32" fillId="0" borderId="0" xfId="0" applyFont="1"/>
    <xf numFmtId="49" fontId="32" fillId="0" borderId="4" xfId="0" applyNumberFormat="1" applyFont="1" applyBorder="1"/>
    <xf numFmtId="0" fontId="32" fillId="7" borderId="4" xfId="0" applyFont="1" applyFill="1" applyBorder="1"/>
    <xf numFmtId="3" fontId="34" fillId="7" borderId="0" xfId="15" applyNumberFormat="1" applyFont="1" applyFill="1"/>
    <xf numFmtId="0" fontId="34" fillId="7" borderId="0" xfId="15" applyFont="1" applyFill="1" applyAlignment="1">
      <alignment horizontal="center"/>
    </xf>
    <xf numFmtId="0" fontId="34" fillId="7" borderId="5" xfId="15" applyFont="1" applyFill="1" applyBorder="1" applyAlignment="1">
      <alignment horizontal="center"/>
    </xf>
    <xf numFmtId="0" fontId="34" fillId="7" borderId="0" xfId="15" applyFont="1" applyFill="1"/>
    <xf numFmtId="49" fontId="32" fillId="0" borderId="6" xfId="0" applyNumberFormat="1" applyFont="1" applyBorder="1"/>
    <xf numFmtId="0" fontId="32" fillId="7" borderId="6" xfId="0" applyFont="1" applyFill="1" applyBorder="1"/>
    <xf numFmtId="0" fontId="34" fillId="7" borderId="7" xfId="2" applyNumberFormat="1" applyFont="1" applyFill="1" applyBorder="1" applyAlignment="1">
      <alignment vertical="center"/>
    </xf>
    <xf numFmtId="0" fontId="34" fillId="7" borderId="7" xfId="2" applyNumberFormat="1" applyFont="1" applyFill="1" applyBorder="1" applyAlignment="1">
      <alignment horizontal="center" vertical="center"/>
    </xf>
    <xf numFmtId="0" fontId="34" fillId="7" borderId="8" xfId="2" applyNumberFormat="1" applyFont="1" applyFill="1" applyBorder="1" applyAlignment="1">
      <alignment horizontal="center" vertical="center"/>
    </xf>
    <xf numFmtId="49" fontId="32" fillId="0" borderId="0" xfId="0" applyNumberFormat="1" applyFont="1"/>
    <xf numFmtId="0" fontId="32" fillId="4" borderId="6" xfId="0" applyFont="1" applyFill="1" applyBorder="1"/>
    <xf numFmtId="0" fontId="34" fillId="4" borderId="7" xfId="15" applyFont="1" applyFill="1" applyBorder="1" applyAlignment="1">
      <alignment horizontal="right"/>
    </xf>
    <xf numFmtId="0" fontId="34" fillId="4" borderId="7" xfId="15" applyFont="1" applyFill="1" applyBorder="1" applyAlignment="1" applyProtection="1">
      <alignment horizontal="center"/>
      <protection locked="0"/>
    </xf>
    <xf numFmtId="0" fontId="34" fillId="2" borderId="0" xfId="15" applyFont="1" applyFill="1" applyAlignment="1">
      <alignment horizontal="right"/>
    </xf>
    <xf numFmtId="0" fontId="34" fillId="2" borderId="0" xfId="15" applyFont="1" applyFill="1" applyAlignment="1" applyProtection="1">
      <alignment horizontal="center"/>
      <protection locked="0"/>
    </xf>
    <xf numFmtId="0" fontId="34" fillId="7" borderId="2" xfId="3" applyFont="1" applyFill="1" applyBorder="1" applyAlignment="1">
      <alignment vertical="center"/>
    </xf>
    <xf numFmtId="0" fontId="34" fillId="7" borderId="3" xfId="3" applyFont="1" applyFill="1" applyBorder="1" applyAlignment="1">
      <alignment vertical="center"/>
    </xf>
    <xf numFmtId="0" fontId="34" fillId="7" borderId="9" xfId="15" applyFont="1" applyFill="1" applyBorder="1" applyAlignment="1">
      <alignment horizontal="center" vertical="center" wrapText="1"/>
    </xf>
    <xf numFmtId="0" fontId="34" fillId="7" borderId="1" xfId="3" applyFont="1" applyFill="1" applyBorder="1" applyAlignment="1">
      <alignment horizontal="right" vertical="top"/>
    </xf>
    <xf numFmtId="0" fontId="34" fillId="7" borderId="3" xfId="15" applyFont="1" applyFill="1" applyBorder="1" applyAlignment="1">
      <alignment horizontal="center" vertical="center" wrapText="1"/>
    </xf>
    <xf numFmtId="49" fontId="35" fillId="0" borderId="0" xfId="0" applyNumberFormat="1" applyFont="1"/>
    <xf numFmtId="0" fontId="35" fillId="7" borderId="6" xfId="0" applyFont="1" applyFill="1" applyBorder="1"/>
    <xf numFmtId="0" fontId="34" fillId="7" borderId="7" xfId="3" applyFont="1" applyFill="1" applyBorder="1" applyAlignment="1">
      <alignment vertical="center"/>
    </xf>
    <xf numFmtId="0" fontId="34" fillId="7" borderId="8" xfId="3" applyFont="1" applyFill="1" applyBorder="1" applyAlignment="1">
      <alignment vertical="center"/>
    </xf>
    <xf numFmtId="0" fontId="34" fillId="7" borderId="10" xfId="15" applyFont="1" applyFill="1" applyBorder="1" applyAlignment="1">
      <alignment horizontal="center" vertical="center" wrapText="1"/>
    </xf>
    <xf numFmtId="0" fontId="34" fillId="7" borderId="6" xfId="3" applyFont="1" applyFill="1" applyBorder="1" applyAlignment="1">
      <alignment horizontal="right" vertical="top"/>
    </xf>
    <xf numFmtId="0" fontId="34" fillId="7" borderId="8" xfId="15" applyFont="1" applyFill="1" applyBorder="1" applyAlignment="1">
      <alignment horizontal="center" vertical="center" wrapText="1"/>
    </xf>
    <xf numFmtId="0" fontId="35" fillId="0" borderId="0" xfId="0" applyFont="1"/>
    <xf numFmtId="0" fontId="32" fillId="0" borderId="1" xfId="0" applyFont="1" applyBorder="1"/>
    <xf numFmtId="0" fontId="35" fillId="2" borderId="2" xfId="0" applyFont="1" applyFill="1" applyBorder="1"/>
    <xf numFmtId="0" fontId="32" fillId="2" borderId="2" xfId="0" applyFont="1" applyFill="1" applyBorder="1"/>
    <xf numFmtId="0" fontId="32" fillId="2" borderId="3" xfId="0" applyFont="1" applyFill="1" applyBorder="1"/>
    <xf numFmtId="0" fontId="32" fillId="2" borderId="9" xfId="0" applyFont="1" applyFill="1" applyBorder="1"/>
    <xf numFmtId="4" fontId="32" fillId="2" borderId="9" xfId="0" applyNumberFormat="1" applyFont="1" applyFill="1" applyBorder="1"/>
    <xf numFmtId="0" fontId="32" fillId="2" borderId="1" xfId="0" applyFont="1" applyFill="1" applyBorder="1"/>
    <xf numFmtId="0" fontId="32" fillId="0" borderId="4" xfId="0" applyFont="1" applyBorder="1"/>
    <xf numFmtId="0" fontId="32" fillId="0" borderId="5" xfId="0" applyFont="1" applyBorder="1"/>
    <xf numFmtId="3" fontId="32" fillId="0" borderId="11" xfId="0" applyNumberFormat="1" applyFont="1" applyBorder="1"/>
    <xf numFmtId="0" fontId="32" fillId="0" borderId="11" xfId="0" applyFont="1" applyBorder="1"/>
    <xf numFmtId="3" fontId="35" fillId="0" borderId="11" xfId="0" applyNumberFormat="1" applyFont="1" applyBorder="1"/>
    <xf numFmtId="0" fontId="32" fillId="0" borderId="0" xfId="0" applyFont="1" applyAlignment="1">
      <alignment horizontal="right"/>
    </xf>
    <xf numFmtId="4" fontId="32" fillId="0" borderId="4" xfId="0" applyNumberFormat="1" applyFont="1" applyBorder="1"/>
    <xf numFmtId="0" fontId="35" fillId="0" borderId="0" xfId="0" applyFont="1" applyAlignment="1">
      <alignment horizontal="left"/>
    </xf>
    <xf numFmtId="0" fontId="35" fillId="0" borderId="5" xfId="0" applyFont="1" applyBorder="1" applyAlignment="1">
      <alignment horizontal="center"/>
    </xf>
    <xf numFmtId="0" fontId="35" fillId="0" borderId="5" xfId="0" applyFont="1" applyBorder="1"/>
    <xf numFmtId="3" fontId="32" fillId="0" borderId="5" xfId="0" applyNumberFormat="1" applyFont="1" applyBorder="1"/>
    <xf numFmtId="4" fontId="32" fillId="0" borderId="5" xfId="0" applyNumberFormat="1" applyFont="1" applyBorder="1"/>
    <xf numFmtId="3" fontId="0" fillId="0" borderId="11" xfId="0" applyNumberFormat="1" applyBorder="1"/>
    <xf numFmtId="0" fontId="32" fillId="0" borderId="6" xfId="0" applyFont="1" applyBorder="1"/>
    <xf numFmtId="0" fontId="32" fillId="0" borderId="7" xfId="0" applyFont="1" applyBorder="1"/>
    <xf numFmtId="0" fontId="32" fillId="0" borderId="8" xfId="0" applyFont="1" applyBorder="1"/>
    <xf numFmtId="0" fontId="32" fillId="0" borderId="10" xfId="0" applyFont="1" applyBorder="1"/>
    <xf numFmtId="4" fontId="32" fillId="0" borderId="10" xfId="0" applyNumberFormat="1" applyFont="1" applyBorder="1"/>
    <xf numFmtId="4" fontId="32" fillId="0" borderId="0" xfId="0" applyNumberFormat="1" applyFont="1"/>
    <xf numFmtId="0" fontId="36" fillId="0" borderId="0" xfId="0" applyFont="1" applyAlignment="1">
      <alignment vertical="center"/>
    </xf>
    <xf numFmtId="3" fontId="32" fillId="0" borderId="0" xfId="0" applyNumberFormat="1" applyFont="1"/>
    <xf numFmtId="0" fontId="35" fillId="0" borderId="0" xfId="0" applyFont="1" applyAlignment="1">
      <alignment horizontal="center"/>
    </xf>
    <xf numFmtId="4" fontId="35" fillId="0" borderId="0" xfId="0" applyNumberFormat="1" applyFont="1"/>
    <xf numFmtId="0" fontId="36" fillId="0" borderId="0" xfId="0" applyFont="1" applyAlignment="1">
      <alignment horizontal="justify" vertical="center"/>
    </xf>
    <xf numFmtId="0" fontId="36" fillId="0" borderId="17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/>
    </xf>
    <xf numFmtId="0" fontId="38" fillId="0" borderId="19" xfId="0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 wrapText="1"/>
    </xf>
    <xf numFmtId="0" fontId="38" fillId="0" borderId="21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0" fontId="38" fillId="0" borderId="25" xfId="0" applyFont="1" applyBorder="1" applyAlignment="1">
      <alignment horizontal="center" vertical="center" wrapText="1"/>
    </xf>
    <xf numFmtId="0" fontId="38" fillId="0" borderId="26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38" fillId="0" borderId="26" xfId="0" applyFont="1" applyBorder="1" applyAlignment="1">
      <alignment horizontal="center" vertical="center" wrapText="1"/>
    </xf>
    <xf numFmtId="0" fontId="38" fillId="0" borderId="21" xfId="0" applyFont="1" applyBorder="1" applyAlignment="1">
      <alignment horizontal="justify" vertical="center" wrapText="1"/>
    </xf>
    <xf numFmtId="0" fontId="38" fillId="0" borderId="22" xfId="0" applyFont="1" applyBorder="1" applyAlignment="1">
      <alignment horizontal="justify" vertical="center" wrapText="1"/>
    </xf>
    <xf numFmtId="0" fontId="38" fillId="0" borderId="23" xfId="0" applyFont="1" applyBorder="1" applyAlignment="1">
      <alignment horizontal="justify" vertical="center" wrapText="1"/>
    </xf>
    <xf numFmtId="0" fontId="38" fillId="0" borderId="16" xfId="0" applyFont="1" applyBorder="1" applyAlignment="1">
      <alignment horizontal="justify" vertical="center" wrapText="1"/>
    </xf>
    <xf numFmtId="0" fontId="38" fillId="0" borderId="23" xfId="0" applyFont="1" applyBorder="1" applyAlignment="1">
      <alignment horizontal="justify" vertical="center" wrapText="1"/>
    </xf>
    <xf numFmtId="3" fontId="38" fillId="4" borderId="23" xfId="0" applyNumberFormat="1" applyFont="1" applyFill="1" applyBorder="1" applyAlignment="1">
      <alignment wrapText="1"/>
    </xf>
    <xf numFmtId="3" fontId="38" fillId="4" borderId="23" xfId="0" applyNumberFormat="1" applyFont="1" applyFill="1" applyBorder="1" applyAlignment="1">
      <alignment horizontal="right" wrapText="1"/>
    </xf>
    <xf numFmtId="3" fontId="38" fillId="0" borderId="23" xfId="0" applyNumberFormat="1" applyFont="1" applyBorder="1" applyAlignment="1">
      <alignment wrapText="1"/>
    </xf>
    <xf numFmtId="3" fontId="38" fillId="0" borderId="23" xfId="0" applyNumberFormat="1" applyFont="1" applyBorder="1" applyAlignment="1">
      <alignment horizontal="right" wrapText="1"/>
    </xf>
    <xf numFmtId="0" fontId="38" fillId="0" borderId="16" xfId="0" applyFont="1" applyBorder="1" applyAlignment="1">
      <alignment horizontal="justify" vertical="center" wrapText="1"/>
    </xf>
    <xf numFmtId="0" fontId="39" fillId="0" borderId="23" xfId="0" applyFont="1" applyBorder="1" applyAlignment="1">
      <alignment horizontal="justify" vertical="center" wrapText="1"/>
    </xf>
    <xf numFmtId="0" fontId="39" fillId="0" borderId="16" xfId="0" applyFont="1" applyBorder="1" applyAlignment="1">
      <alignment horizontal="justify" vertical="center" wrapText="1"/>
    </xf>
    <xf numFmtId="3" fontId="39" fillId="0" borderId="23" xfId="0" applyNumberFormat="1" applyFont="1" applyBorder="1" applyAlignment="1">
      <alignment wrapText="1"/>
    </xf>
    <xf numFmtId="3" fontId="39" fillId="0" borderId="23" xfId="0" applyNumberFormat="1" applyFont="1" applyBorder="1" applyAlignment="1">
      <alignment horizontal="right" wrapText="1"/>
    </xf>
    <xf numFmtId="3" fontId="0" fillId="0" borderId="28" xfId="0" applyNumberFormat="1" applyBorder="1"/>
    <xf numFmtId="3" fontId="38" fillId="0" borderId="28" xfId="0" applyNumberFormat="1" applyFont="1" applyBorder="1" applyAlignment="1">
      <alignment wrapText="1"/>
    </xf>
    <xf numFmtId="169" fontId="40" fillId="0" borderId="23" xfId="9" applyNumberFormat="1" applyFont="1" applyFill="1" applyBorder="1" applyAlignment="1">
      <alignment horizontal="center"/>
    </xf>
    <xf numFmtId="3" fontId="38" fillId="0" borderId="23" xfId="9" applyNumberFormat="1" applyFont="1" applyBorder="1" applyAlignment="1">
      <alignment wrapText="1"/>
    </xf>
    <xf numFmtId="3" fontId="38" fillId="0" borderId="28" xfId="9" applyNumberFormat="1" applyFont="1" applyBorder="1" applyAlignment="1">
      <alignment wrapText="1"/>
    </xf>
    <xf numFmtId="169" fontId="40" fillId="0" borderId="0" xfId="9" applyNumberFormat="1" applyFont="1" applyFill="1" applyBorder="1" applyAlignment="1">
      <alignment horizontal="center"/>
    </xf>
    <xf numFmtId="0" fontId="39" fillId="0" borderId="0" xfId="0" applyFont="1" applyAlignment="1">
      <alignment horizontal="justify" vertical="center" wrapText="1"/>
    </xf>
    <xf numFmtId="3" fontId="39" fillId="0" borderId="28" xfId="0" applyNumberFormat="1" applyFont="1" applyBorder="1" applyAlignment="1">
      <alignment wrapText="1"/>
    </xf>
    <xf numFmtId="0" fontId="38" fillId="8" borderId="16" xfId="0" applyFont="1" applyFill="1" applyBorder="1" applyAlignment="1">
      <alignment horizontal="justify" vertical="center" wrapText="1"/>
    </xf>
    <xf numFmtId="0" fontId="38" fillId="8" borderId="23" xfId="0" applyFont="1" applyFill="1" applyBorder="1" applyAlignment="1">
      <alignment horizontal="justify" vertical="center" wrapText="1"/>
    </xf>
    <xf numFmtId="3" fontId="38" fillId="8" borderId="23" xfId="0" applyNumberFormat="1" applyFont="1" applyFill="1" applyBorder="1" applyAlignment="1">
      <alignment wrapText="1"/>
    </xf>
    <xf numFmtId="3" fontId="38" fillId="8" borderId="23" xfId="0" applyNumberFormat="1" applyFont="1" applyFill="1" applyBorder="1" applyAlignment="1">
      <alignment horizontal="right" wrapText="1"/>
    </xf>
    <xf numFmtId="0" fontId="0" fillId="8" borderId="0" xfId="0" applyFill="1"/>
    <xf numFmtId="43" fontId="0" fillId="8" borderId="0" xfId="9" applyFont="1" applyFill="1"/>
    <xf numFmtId="3" fontId="39" fillId="0" borderId="28" xfId="0" applyNumberFormat="1" applyFont="1" applyBorder="1" applyAlignment="1">
      <alignment horizontal="right" wrapText="1"/>
    </xf>
    <xf numFmtId="3" fontId="38" fillId="0" borderId="28" xfId="0" applyNumberFormat="1" applyFont="1" applyBorder="1" applyAlignment="1">
      <alignment horizontal="right" wrapText="1"/>
    </xf>
    <xf numFmtId="0" fontId="42" fillId="0" borderId="16" xfId="0" applyFont="1" applyBorder="1" applyAlignment="1">
      <alignment horizontal="justify" vertical="center" wrapText="1"/>
    </xf>
    <xf numFmtId="0" fontId="42" fillId="0" borderId="23" xfId="0" applyFont="1" applyBorder="1" applyAlignment="1">
      <alignment horizontal="justify" vertical="center" wrapText="1"/>
    </xf>
    <xf numFmtId="3" fontId="42" fillId="0" borderId="23" xfId="0" applyNumberFormat="1" applyFont="1" applyBorder="1" applyAlignment="1">
      <alignment wrapText="1"/>
    </xf>
    <xf numFmtId="3" fontId="42" fillId="0" borderId="23" xfId="0" applyNumberFormat="1" applyFont="1" applyBorder="1" applyAlignment="1">
      <alignment horizontal="right" wrapText="1"/>
    </xf>
    <xf numFmtId="0" fontId="42" fillId="0" borderId="25" xfId="0" applyFont="1" applyBorder="1" applyAlignment="1">
      <alignment horizontal="justify" vertical="center" wrapText="1"/>
    </xf>
    <xf numFmtId="0" fontId="42" fillId="0" borderId="26" xfId="0" applyFont="1" applyBorder="1" applyAlignment="1">
      <alignment horizontal="justify" vertical="center" wrapText="1"/>
    </xf>
    <xf numFmtId="3" fontId="42" fillId="0" borderId="26" xfId="0" applyNumberFormat="1" applyFont="1" applyBorder="1" applyAlignment="1">
      <alignment wrapText="1"/>
    </xf>
    <xf numFmtId="3" fontId="42" fillId="0" borderId="26" xfId="0" applyNumberFormat="1" applyFont="1" applyBorder="1" applyAlignment="1">
      <alignment horizontal="right" wrapText="1"/>
    </xf>
    <xf numFmtId="0" fontId="43" fillId="0" borderId="29" xfId="0" applyFont="1" applyBorder="1" applyAlignment="1">
      <alignment horizontal="left" vertical="center" wrapText="1"/>
    </xf>
    <xf numFmtId="0" fontId="43" fillId="0" borderId="0" xfId="0" applyFont="1" applyAlignment="1">
      <alignment horizontal="left" vertical="center"/>
    </xf>
    <xf numFmtId="0" fontId="38" fillId="9" borderId="24" xfId="0" applyFont="1" applyFill="1" applyBorder="1" applyAlignment="1">
      <alignment horizontal="center" vertical="center"/>
    </xf>
    <xf numFmtId="0" fontId="38" fillId="9" borderId="22" xfId="0" applyFont="1" applyFill="1" applyBorder="1" applyAlignment="1">
      <alignment horizontal="center" vertical="center" wrapText="1"/>
    </xf>
    <xf numFmtId="0" fontId="38" fillId="9" borderId="24" xfId="0" applyFont="1" applyFill="1" applyBorder="1" applyAlignment="1">
      <alignment horizontal="center" vertical="center" wrapText="1"/>
    </xf>
    <xf numFmtId="0" fontId="38" fillId="9" borderId="28" xfId="0" applyFont="1" applyFill="1" applyBorder="1" applyAlignment="1">
      <alignment horizontal="center" vertical="center"/>
    </xf>
    <xf numFmtId="0" fontId="38" fillId="9" borderId="23" xfId="0" applyFont="1" applyFill="1" applyBorder="1" applyAlignment="1">
      <alignment horizontal="center" vertical="center" wrapText="1"/>
    </xf>
    <xf numFmtId="0" fontId="38" fillId="9" borderId="28" xfId="0" applyFont="1" applyFill="1" applyBorder="1" applyAlignment="1">
      <alignment horizontal="center" vertical="center" wrapText="1"/>
    </xf>
    <xf numFmtId="0" fontId="38" fillId="9" borderId="27" xfId="0" applyFont="1" applyFill="1" applyBorder="1" applyAlignment="1">
      <alignment horizontal="center" vertical="center"/>
    </xf>
    <xf numFmtId="0" fontId="0" fillId="9" borderId="26" xfId="0" applyFill="1" applyBorder="1" applyAlignment="1">
      <alignment vertical="center" wrapText="1"/>
    </xf>
    <xf numFmtId="0" fontId="38" fillId="9" borderId="26" xfId="0" applyFont="1" applyFill="1" applyBorder="1" applyAlignment="1">
      <alignment horizontal="center" vertical="center" wrapText="1"/>
    </xf>
    <xf numFmtId="0" fontId="38" fillId="9" borderId="27" xfId="0" applyFont="1" applyFill="1" applyBorder="1" applyAlignment="1">
      <alignment horizontal="center" vertical="center" wrapText="1"/>
    </xf>
    <xf numFmtId="0" fontId="38" fillId="0" borderId="28" xfId="0" applyFont="1" applyBorder="1" applyAlignment="1">
      <alignment horizontal="left" vertical="center" wrapText="1"/>
    </xf>
    <xf numFmtId="0" fontId="39" fillId="0" borderId="24" xfId="0" applyFont="1" applyBorder="1" applyAlignment="1">
      <alignment horizontal="justify" vertical="center" wrapText="1"/>
    </xf>
    <xf numFmtId="0" fontId="39" fillId="0" borderId="28" xfId="0" applyFont="1" applyBorder="1" applyAlignment="1">
      <alignment horizontal="justify" vertical="center" wrapText="1"/>
    </xf>
    <xf numFmtId="43" fontId="38" fillId="0" borderId="28" xfId="9" applyFont="1" applyBorder="1" applyAlignment="1">
      <alignment horizontal="justify" vertical="center" wrapText="1"/>
    </xf>
    <xf numFmtId="0" fontId="38" fillId="0" borderId="28" xfId="0" applyFont="1" applyBorder="1" applyAlignment="1">
      <alignment horizontal="center" vertical="center" wrapText="1"/>
    </xf>
    <xf numFmtId="0" fontId="44" fillId="0" borderId="28" xfId="0" applyFont="1" applyBorder="1" applyAlignment="1">
      <alignment horizontal="center"/>
    </xf>
    <xf numFmtId="0" fontId="39" fillId="0" borderId="27" xfId="0" applyFont="1" applyBorder="1" applyAlignment="1">
      <alignment horizontal="justify" vertical="center" wrapText="1"/>
    </xf>
    <xf numFmtId="0" fontId="43" fillId="0" borderId="29" xfId="0" applyFont="1" applyBorder="1" applyAlignment="1">
      <alignment vertical="center" wrapText="1"/>
    </xf>
    <xf numFmtId="0" fontId="4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3" fillId="0" borderId="0" xfId="0" applyFont="1" applyAlignment="1">
      <alignment vertical="center"/>
    </xf>
    <xf numFmtId="0" fontId="0" fillId="0" borderId="0" xfId="0" applyAlignment="1">
      <alignment vertical="center"/>
    </xf>
    <xf numFmtId="0" fontId="36" fillId="0" borderId="0" xfId="0" applyFont="1" applyAlignment="1">
      <alignment horizontal="center" vertical="center"/>
    </xf>
    <xf numFmtId="0" fontId="45" fillId="0" borderId="28" xfId="0" applyFont="1" applyBorder="1" applyAlignment="1">
      <alignment horizontal="justify" vertical="center" wrapText="1"/>
    </xf>
    <xf numFmtId="0" fontId="46" fillId="0" borderId="23" xfId="0" applyFont="1" applyBorder="1" applyAlignment="1">
      <alignment horizontal="justify" vertical="center" wrapText="1"/>
    </xf>
    <xf numFmtId="0" fontId="45" fillId="0" borderId="28" xfId="0" applyFont="1" applyBorder="1" applyAlignment="1">
      <alignment horizontal="left" vertical="center" wrapText="1"/>
    </xf>
    <xf numFmtId="0" fontId="45" fillId="0" borderId="23" xfId="0" applyFont="1" applyBorder="1" applyAlignment="1">
      <alignment horizontal="justify" vertical="center" wrapText="1"/>
    </xf>
    <xf numFmtId="3" fontId="45" fillId="0" borderId="23" xfId="0" applyNumberFormat="1" applyFont="1" applyBorder="1" applyAlignment="1">
      <alignment horizontal="right" vertical="center" wrapText="1"/>
    </xf>
    <xf numFmtId="0" fontId="43" fillId="0" borderId="28" xfId="0" applyFont="1" applyBorder="1" applyAlignment="1">
      <alignment horizontal="left" vertical="center" wrapText="1" indent="1"/>
    </xf>
    <xf numFmtId="14" fontId="43" fillId="0" borderId="23" xfId="0" applyNumberFormat="1" applyFont="1" applyBorder="1" applyAlignment="1">
      <alignment horizontal="center" vertical="center" wrapText="1"/>
    </xf>
    <xf numFmtId="0" fontId="45" fillId="0" borderId="23" xfId="0" applyFont="1" applyBorder="1" applyAlignment="1">
      <alignment horizontal="center" vertical="center" wrapText="1"/>
    </xf>
    <xf numFmtId="3" fontId="43" fillId="0" borderId="23" xfId="0" applyNumberFormat="1" applyFont="1" applyBorder="1" applyAlignment="1">
      <alignment vertical="center" wrapText="1"/>
    </xf>
    <xf numFmtId="0" fontId="43" fillId="0" borderId="23" xfId="0" applyFont="1" applyBorder="1" applyAlignment="1">
      <alignment horizontal="center" vertical="center" wrapText="1"/>
    </xf>
    <xf numFmtId="0" fontId="47" fillId="0" borderId="23" xfId="0" applyFont="1" applyBorder="1" applyAlignment="1">
      <alignment horizontal="center" vertical="center" wrapText="1"/>
    </xf>
    <xf numFmtId="3" fontId="43" fillId="0" borderId="23" xfId="0" applyNumberFormat="1" applyFont="1" applyBorder="1" applyAlignment="1">
      <alignment horizontal="right" vertical="center" wrapText="1"/>
    </xf>
    <xf numFmtId="43" fontId="45" fillId="0" borderId="23" xfId="0" applyNumberFormat="1" applyFont="1" applyBorder="1" applyAlignment="1">
      <alignment horizontal="justify" vertical="center" wrapText="1"/>
    </xf>
    <xf numFmtId="170" fontId="45" fillId="0" borderId="23" xfId="0" applyNumberFormat="1" applyFont="1" applyBorder="1" applyAlignment="1">
      <alignment horizontal="justify" vertical="center" wrapText="1"/>
    </xf>
    <xf numFmtId="0" fontId="43" fillId="0" borderId="28" xfId="0" applyFont="1" applyBorder="1" applyAlignment="1">
      <alignment horizontal="left" vertical="center" wrapText="1"/>
    </xf>
    <xf numFmtId="0" fontId="45" fillId="0" borderId="23" xfId="0" applyFont="1" applyBorder="1" applyAlignment="1">
      <alignment horizontal="right" vertical="center" wrapText="1"/>
    </xf>
    <xf numFmtId="0" fontId="43" fillId="0" borderId="27" xfId="0" applyFont="1" applyBorder="1" applyAlignment="1">
      <alignment horizontal="justify" vertical="center" wrapText="1"/>
    </xf>
    <xf numFmtId="0" fontId="45" fillId="0" borderId="26" xfId="0" applyFont="1" applyBorder="1" applyAlignment="1">
      <alignment horizontal="justify" vertical="center" wrapText="1"/>
    </xf>
    <xf numFmtId="0" fontId="45" fillId="0" borderId="18" xfId="0" applyFont="1" applyFill="1" applyBorder="1" applyAlignment="1">
      <alignment horizontal="center" vertical="center"/>
    </xf>
    <xf numFmtId="0" fontId="45" fillId="0" borderId="19" xfId="0" applyFont="1" applyFill="1" applyBorder="1" applyAlignment="1">
      <alignment horizontal="center" vertical="center"/>
    </xf>
    <xf numFmtId="0" fontId="45" fillId="0" borderId="20" xfId="0" applyFont="1" applyFill="1" applyBorder="1" applyAlignment="1">
      <alignment horizontal="center" vertical="center"/>
    </xf>
    <xf numFmtId="0" fontId="0" fillId="0" borderId="0" xfId="0" applyFill="1"/>
    <xf numFmtId="0" fontId="45" fillId="0" borderId="18" xfId="0" applyFont="1" applyFill="1" applyBorder="1" applyAlignment="1">
      <alignment horizontal="center" vertical="center" wrapText="1"/>
    </xf>
    <xf numFmtId="0" fontId="45" fillId="0" borderId="19" xfId="0" applyFont="1" applyFill="1" applyBorder="1" applyAlignment="1">
      <alignment horizontal="center" vertical="center" wrapText="1"/>
    </xf>
    <xf numFmtId="0" fontId="45" fillId="0" borderId="20" xfId="0" applyFont="1" applyFill="1" applyBorder="1" applyAlignment="1">
      <alignment horizontal="center" vertical="center" wrapText="1"/>
    </xf>
    <xf numFmtId="0" fontId="45" fillId="0" borderId="27" xfId="0" applyFont="1" applyFill="1" applyBorder="1" applyAlignment="1">
      <alignment horizontal="center" vertical="center" wrapText="1"/>
    </xf>
    <xf numFmtId="0" fontId="45" fillId="0" borderId="26" xfId="0" applyFont="1" applyFill="1" applyBorder="1" applyAlignment="1">
      <alignment horizontal="center" vertical="center" wrapText="1"/>
    </xf>
  </cellXfs>
  <cellStyles count="16">
    <cellStyle name="=C:\WINNT\SYSTEM32\COMMAND.COM" xfId="2" xr:uid="{00000000-0005-0000-0000-000000000000}"/>
    <cellStyle name="Énfasis3" xfId="5" builtinId="37"/>
    <cellStyle name="Millares" xfId="9" builtinId="3"/>
    <cellStyle name="Millares 2" xfId="7" xr:uid="{00000000-0005-0000-0000-000003000000}"/>
    <cellStyle name="Millares 4" xfId="13" xr:uid="{00000000-0005-0000-0000-000004000000}"/>
    <cellStyle name="Millares 6" xfId="4" xr:uid="{00000000-0005-0000-0000-000005000000}"/>
    <cellStyle name="Moneda" xfId="8" builtinId="4"/>
    <cellStyle name="Normal" xfId="0" builtinId="0"/>
    <cellStyle name="Normal 13" xfId="1" xr:uid="{00000000-0005-0000-0000-000008000000}"/>
    <cellStyle name="Normal 13 2" xfId="15" xr:uid="{C5286133-A2E0-47A0-BA8C-5ECE4048ED9C}"/>
    <cellStyle name="Normal 2" xfId="6" xr:uid="{00000000-0005-0000-0000-000009000000}"/>
    <cellStyle name="Normal 2 2" xfId="3" xr:uid="{00000000-0005-0000-0000-00000A000000}"/>
    <cellStyle name="Normal 2 3" xfId="14" xr:uid="{00000000-0005-0000-0000-00000B000000}"/>
    <cellStyle name="Normal 3 2" xfId="12" xr:uid="{00000000-0005-0000-0000-00000C000000}"/>
    <cellStyle name="Normal 4" xfId="11" xr:uid="{00000000-0005-0000-0000-00000D000000}"/>
    <cellStyle name="Normal 4 2" xfId="10" xr:uid="{00000000-0005-0000-0000-00000E000000}"/>
  </cellStyles>
  <dxfs count="0"/>
  <tableStyles count="0" defaultTableStyle="TableStyleMedium2" defaultPivotStyle="PivotStyleLight16"/>
  <colors>
    <mruColors>
      <color rgb="FFFF9966"/>
      <color rgb="FF00FF00"/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sar.delacruz\Documents\2016\Cuadernillos%202016\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F03C0-09B6-46B8-808A-E1C38F03FEDE}">
  <sheetPr>
    <pageSetUpPr fitToPage="1"/>
  </sheetPr>
  <dimension ref="A1:M104"/>
  <sheetViews>
    <sheetView topLeftCell="C1" workbookViewId="0">
      <selection activeCell="G21" sqref="G21"/>
    </sheetView>
  </sheetViews>
  <sheetFormatPr baseColWidth="10" defaultColWidth="11.42578125" defaultRowHeight="11.25"/>
  <cols>
    <col min="1" max="1" width="7.7109375" style="269" hidden="1" customWidth="1"/>
    <col min="2" max="2" width="1.42578125" style="257" customWidth="1"/>
    <col min="3" max="3" width="5.28515625" style="257" customWidth="1"/>
    <col min="4" max="4" width="9.28515625" style="257" customWidth="1"/>
    <col min="5" max="5" width="33.5703125" style="257" customWidth="1"/>
    <col min="6" max="6" width="18.5703125" style="257" customWidth="1"/>
    <col min="7" max="7" width="16.7109375" style="313" customWidth="1"/>
    <col min="8" max="8" width="1.7109375" style="257" customWidth="1"/>
    <col min="9" max="9" width="5" style="257" customWidth="1"/>
    <col min="10" max="10" width="5.28515625" style="257" customWidth="1"/>
    <col min="11" max="11" width="56" style="257" customWidth="1"/>
    <col min="12" max="12" width="17.42578125" style="257" customWidth="1"/>
    <col min="13" max="13" width="15.5703125" style="257" customWidth="1"/>
    <col min="14" max="16384" width="11.42578125" style="257"/>
  </cols>
  <sheetData>
    <row r="1" spans="1:13" ht="13.9" customHeight="1">
      <c r="A1" s="252"/>
      <c r="B1" s="253"/>
      <c r="C1" s="254"/>
      <c r="D1" s="254"/>
      <c r="E1" s="255" t="s">
        <v>309</v>
      </c>
      <c r="F1" s="255"/>
      <c r="G1" s="255"/>
      <c r="H1" s="255"/>
      <c r="I1" s="255"/>
      <c r="J1" s="255"/>
      <c r="K1" s="255"/>
      <c r="L1" s="255"/>
      <c r="M1" s="256"/>
    </row>
    <row r="2" spans="1:13" ht="13.9" customHeight="1">
      <c r="A2" s="258"/>
      <c r="B2" s="259"/>
      <c r="C2" s="260"/>
      <c r="D2" s="260"/>
      <c r="E2" s="261" t="s">
        <v>327</v>
      </c>
      <c r="F2" s="261"/>
      <c r="G2" s="261"/>
      <c r="H2" s="261"/>
      <c r="I2" s="261"/>
      <c r="J2" s="261"/>
      <c r="K2" s="261"/>
      <c r="L2" s="261"/>
      <c r="M2" s="262"/>
    </row>
    <row r="3" spans="1:13" ht="13.9" customHeight="1">
      <c r="A3" s="258"/>
      <c r="B3" s="259"/>
      <c r="C3" s="263"/>
      <c r="D3" s="263"/>
      <c r="E3" s="261" t="s">
        <v>328</v>
      </c>
      <c r="F3" s="261"/>
      <c r="G3" s="261"/>
      <c r="H3" s="261"/>
      <c r="I3" s="261"/>
      <c r="J3" s="261"/>
      <c r="K3" s="261"/>
      <c r="L3" s="261"/>
      <c r="M3" s="262"/>
    </row>
    <row r="4" spans="1:13" ht="14.25" customHeight="1">
      <c r="A4" s="264"/>
      <c r="B4" s="265"/>
      <c r="C4" s="266"/>
      <c r="D4" s="266"/>
      <c r="E4" s="267" t="s">
        <v>0</v>
      </c>
      <c r="F4" s="267"/>
      <c r="G4" s="267"/>
      <c r="H4" s="267"/>
      <c r="I4" s="267"/>
      <c r="J4" s="267"/>
      <c r="K4" s="267"/>
      <c r="L4" s="267"/>
      <c r="M4" s="268"/>
    </row>
    <row r="5" spans="1:13" ht="13.9" hidden="1" customHeight="1">
      <c r="B5" s="270"/>
      <c r="C5" s="271"/>
      <c r="D5" s="271" t="s">
        <v>329</v>
      </c>
      <c r="E5" s="272" t="s">
        <v>0</v>
      </c>
      <c r="F5" s="272"/>
      <c r="G5" s="272"/>
      <c r="H5" s="272"/>
      <c r="I5" s="272"/>
      <c r="J5" s="272"/>
      <c r="K5" s="272"/>
      <c r="L5" s="272"/>
      <c r="M5" s="272"/>
    </row>
    <row r="6" spans="1:13" ht="7.9" customHeight="1">
      <c r="C6" s="273"/>
      <c r="D6" s="273"/>
      <c r="E6" s="274"/>
      <c r="F6" s="274"/>
      <c r="G6" s="274"/>
      <c r="H6" s="274"/>
      <c r="I6" s="274"/>
      <c r="J6" s="274"/>
      <c r="K6" s="274"/>
      <c r="L6" s="274"/>
      <c r="M6" s="274"/>
    </row>
    <row r="7" spans="1:13" ht="15" customHeight="1">
      <c r="B7" s="253"/>
      <c r="C7" s="275" t="s">
        <v>38</v>
      </c>
      <c r="D7" s="275"/>
      <c r="E7" s="276"/>
      <c r="F7" s="277" t="s">
        <v>330</v>
      </c>
      <c r="G7" s="277" t="s">
        <v>331</v>
      </c>
      <c r="H7" s="278"/>
      <c r="I7" s="275" t="s">
        <v>38</v>
      </c>
      <c r="J7" s="275"/>
      <c r="K7" s="276"/>
      <c r="L7" s="277" t="s">
        <v>330</v>
      </c>
      <c r="M7" s="279" t="s">
        <v>331</v>
      </c>
    </row>
    <row r="8" spans="1:13" s="287" customFormat="1" ht="15" customHeight="1">
      <c r="A8" s="280"/>
      <c r="B8" s="281"/>
      <c r="C8" s="282"/>
      <c r="D8" s="282"/>
      <c r="E8" s="283"/>
      <c r="F8" s="284"/>
      <c r="G8" s="284"/>
      <c r="H8" s="285"/>
      <c r="I8" s="282"/>
      <c r="J8" s="282"/>
      <c r="K8" s="283"/>
      <c r="L8" s="284"/>
      <c r="M8" s="286"/>
    </row>
    <row r="9" spans="1:13">
      <c r="B9" s="288"/>
      <c r="C9" s="289" t="s">
        <v>332</v>
      </c>
      <c r="D9" s="290"/>
      <c r="E9" s="291"/>
      <c r="F9" s="292"/>
      <c r="G9" s="293"/>
      <c r="H9" s="294"/>
      <c r="I9" s="289" t="s">
        <v>333</v>
      </c>
      <c r="J9" s="289"/>
      <c r="K9" s="290"/>
      <c r="L9" s="292"/>
      <c r="M9" s="292"/>
    </row>
    <row r="10" spans="1:13">
      <c r="B10" s="295"/>
      <c r="C10" s="287" t="s">
        <v>334</v>
      </c>
      <c r="D10" s="287"/>
      <c r="E10" s="296"/>
      <c r="F10" s="297"/>
      <c r="G10" s="297"/>
      <c r="H10" s="295"/>
      <c r="I10" s="287" t="s">
        <v>335</v>
      </c>
      <c r="J10" s="287"/>
      <c r="L10" s="298"/>
      <c r="M10" s="298"/>
    </row>
    <row r="11" spans="1:13">
      <c r="B11" s="295"/>
      <c r="C11" s="287" t="s">
        <v>336</v>
      </c>
      <c r="E11" s="296"/>
      <c r="F11" s="299">
        <f>SUM(F12:F18)</f>
        <v>381731230.18999988</v>
      </c>
      <c r="G11" s="299">
        <f>SUM(G12:G18)</f>
        <v>421461237.91000003</v>
      </c>
      <c r="H11" s="295"/>
      <c r="I11" s="287" t="s">
        <v>337</v>
      </c>
      <c r="L11" s="299">
        <f>SUM(L12:L20)</f>
        <v>798197688.13999999</v>
      </c>
      <c r="M11" s="299">
        <f>SUM(M12:M20)</f>
        <v>1078827350.0699999</v>
      </c>
    </row>
    <row r="12" spans="1:13">
      <c r="B12" s="295"/>
      <c r="C12" s="300" t="s">
        <v>1</v>
      </c>
      <c r="D12" s="257" t="s">
        <v>338</v>
      </c>
      <c r="E12" s="296"/>
      <c r="F12" s="297">
        <v>51870</v>
      </c>
      <c r="G12" s="297">
        <v>28577.559999999998</v>
      </c>
      <c r="H12" s="295"/>
      <c r="I12" s="300" t="s">
        <v>1</v>
      </c>
      <c r="J12" s="257" t="s">
        <v>339</v>
      </c>
      <c r="L12" s="297">
        <v>25577038</v>
      </c>
      <c r="M12" s="297">
        <v>18544847.41</v>
      </c>
    </row>
    <row r="13" spans="1:13">
      <c r="B13" s="295"/>
      <c r="C13" s="300" t="s">
        <v>2</v>
      </c>
      <c r="D13" s="257" t="s">
        <v>340</v>
      </c>
      <c r="E13" s="296"/>
      <c r="F13" s="297">
        <v>381679360.18999988</v>
      </c>
      <c r="G13" s="297">
        <v>421432660.35000002</v>
      </c>
      <c r="H13" s="295"/>
      <c r="I13" s="300" t="s">
        <v>2</v>
      </c>
      <c r="J13" s="257" t="s">
        <v>341</v>
      </c>
      <c r="L13" s="297">
        <v>584352670</v>
      </c>
      <c r="M13" s="297">
        <v>846743131.13</v>
      </c>
    </row>
    <row r="14" spans="1:13">
      <c r="B14" s="295"/>
      <c r="C14" s="300" t="s">
        <v>3</v>
      </c>
      <c r="D14" s="257" t="s">
        <v>342</v>
      </c>
      <c r="E14" s="296"/>
      <c r="F14" s="297"/>
      <c r="G14" s="297"/>
      <c r="H14" s="295"/>
      <c r="I14" s="300" t="s">
        <v>3</v>
      </c>
      <c r="J14" s="257" t="s">
        <v>343</v>
      </c>
      <c r="L14" s="297">
        <v>1190097.1399999999</v>
      </c>
      <c r="M14" s="297">
        <v>1190097.1399999999</v>
      </c>
    </row>
    <row r="15" spans="1:13">
      <c r="B15" s="295"/>
      <c r="C15" s="300" t="s">
        <v>4</v>
      </c>
      <c r="D15" s="257" t="s">
        <v>344</v>
      </c>
      <c r="E15" s="296"/>
      <c r="F15" s="297"/>
      <c r="G15" s="297"/>
      <c r="H15" s="295"/>
      <c r="I15" s="300" t="s">
        <v>4</v>
      </c>
      <c r="J15" s="257" t="s">
        <v>345</v>
      </c>
      <c r="L15" s="297"/>
      <c r="M15" s="297"/>
    </row>
    <row r="16" spans="1:13">
      <c r="B16" s="295"/>
      <c r="C16" s="300" t="s">
        <v>5</v>
      </c>
      <c r="D16" s="257" t="s">
        <v>346</v>
      </c>
      <c r="E16" s="296"/>
      <c r="F16" s="297"/>
      <c r="G16" s="297"/>
      <c r="H16" s="295"/>
      <c r="I16" s="300" t="s">
        <v>5</v>
      </c>
      <c r="J16" s="257" t="s">
        <v>347</v>
      </c>
      <c r="L16" s="297"/>
      <c r="M16" s="297"/>
    </row>
    <row r="17" spans="1:13">
      <c r="B17" s="295"/>
      <c r="C17" s="300" t="s">
        <v>6</v>
      </c>
      <c r="D17" s="257" t="s">
        <v>348</v>
      </c>
      <c r="E17" s="296"/>
      <c r="F17" s="297"/>
      <c r="G17" s="297"/>
      <c r="H17" s="295"/>
      <c r="I17" s="300" t="s">
        <v>6</v>
      </c>
      <c r="J17" s="257" t="s">
        <v>349</v>
      </c>
      <c r="L17" s="297"/>
      <c r="M17" s="297"/>
    </row>
    <row r="18" spans="1:13">
      <c r="B18" s="295"/>
      <c r="C18" s="300" t="s">
        <v>7</v>
      </c>
      <c r="D18" s="257" t="s">
        <v>350</v>
      </c>
      <c r="E18" s="296"/>
      <c r="F18" s="297"/>
      <c r="G18" s="297"/>
      <c r="H18" s="295"/>
      <c r="I18" s="300" t="s">
        <v>7</v>
      </c>
      <c r="J18" s="257" t="s">
        <v>351</v>
      </c>
      <c r="L18" s="297">
        <v>93821836</v>
      </c>
      <c r="M18" s="297">
        <v>91758828.390000001</v>
      </c>
    </row>
    <row r="19" spans="1:13">
      <c r="B19" s="295"/>
      <c r="C19" s="287" t="s">
        <v>352</v>
      </c>
      <c r="E19" s="296"/>
      <c r="F19" s="299">
        <f>SUM(F20:F26)</f>
        <v>575775719</v>
      </c>
      <c r="G19" s="299">
        <f>SUM(G20:G26)</f>
        <v>700549244.72000003</v>
      </c>
      <c r="H19" s="301"/>
      <c r="I19" s="300" t="s">
        <v>353</v>
      </c>
      <c r="J19" s="257" t="s">
        <v>354</v>
      </c>
      <c r="L19" s="297"/>
      <c r="M19" s="297"/>
    </row>
    <row r="20" spans="1:13">
      <c r="B20" s="295"/>
      <c r="C20" s="300" t="s">
        <v>8</v>
      </c>
      <c r="D20" s="257" t="s">
        <v>355</v>
      </c>
      <c r="E20" s="296"/>
      <c r="F20" s="297"/>
      <c r="G20" s="297"/>
      <c r="H20" s="295"/>
      <c r="I20" s="300" t="s">
        <v>356</v>
      </c>
      <c r="J20" s="257" t="s">
        <v>357</v>
      </c>
      <c r="L20" s="297">
        <v>93256047</v>
      </c>
      <c r="M20" s="297">
        <v>120590446</v>
      </c>
    </row>
    <row r="21" spans="1:13">
      <c r="B21" s="295"/>
      <c r="C21" s="300" t="s">
        <v>9</v>
      </c>
      <c r="D21" s="257" t="s">
        <v>358</v>
      </c>
      <c r="E21" s="296"/>
      <c r="F21" s="297">
        <v>569853680</v>
      </c>
      <c r="G21" s="297">
        <v>698713280.74000001</v>
      </c>
      <c r="H21" s="295"/>
      <c r="I21" s="287" t="s">
        <v>359</v>
      </c>
      <c r="L21" s="299">
        <f>SUM(L22:L24)</f>
        <v>0</v>
      </c>
      <c r="M21" s="299">
        <f>SUM(M22:M24)</f>
        <v>0</v>
      </c>
    </row>
    <row r="22" spans="1:13">
      <c r="B22" s="295"/>
      <c r="C22" s="300" t="s">
        <v>10</v>
      </c>
      <c r="D22" s="257" t="s">
        <v>360</v>
      </c>
      <c r="E22" s="296"/>
      <c r="F22" s="297">
        <v>5175579</v>
      </c>
      <c r="G22" s="297">
        <v>667953.53000000073</v>
      </c>
      <c r="H22" s="295"/>
      <c r="I22" s="300" t="s">
        <v>8</v>
      </c>
      <c r="J22" s="257" t="s">
        <v>361</v>
      </c>
      <c r="L22" s="299"/>
      <c r="M22" s="299"/>
    </row>
    <row r="23" spans="1:13">
      <c r="B23" s="295"/>
      <c r="C23" s="300" t="s">
        <v>11</v>
      </c>
      <c r="D23" s="257" t="s">
        <v>362</v>
      </c>
      <c r="E23" s="296"/>
      <c r="F23" s="297">
        <v>0</v>
      </c>
      <c r="G23" s="297">
        <v>125000</v>
      </c>
      <c r="H23" s="295"/>
      <c r="I23" s="300" t="s">
        <v>9</v>
      </c>
      <c r="J23" s="257" t="s">
        <v>363</v>
      </c>
      <c r="L23" s="299"/>
      <c r="M23" s="299"/>
    </row>
    <row r="24" spans="1:13">
      <c r="B24" s="295"/>
      <c r="C24" s="300" t="s">
        <v>12</v>
      </c>
      <c r="D24" s="257" t="s">
        <v>364</v>
      </c>
      <c r="E24" s="296"/>
      <c r="F24" s="297">
        <v>746460</v>
      </c>
      <c r="G24" s="297">
        <v>1043010.4500000001</v>
      </c>
      <c r="H24" s="295"/>
      <c r="I24" s="300" t="s">
        <v>10</v>
      </c>
      <c r="J24" s="257" t="s">
        <v>365</v>
      </c>
      <c r="L24" s="299"/>
      <c r="M24" s="299"/>
    </row>
    <row r="25" spans="1:13">
      <c r="B25" s="295"/>
      <c r="C25" s="300" t="s">
        <v>13</v>
      </c>
      <c r="D25" s="257" t="s">
        <v>366</v>
      </c>
      <c r="E25" s="296"/>
      <c r="F25" s="297"/>
      <c r="G25" s="297"/>
      <c r="H25" s="295"/>
      <c r="I25" s="287" t="s">
        <v>367</v>
      </c>
      <c r="L25" s="299">
        <f>SUM(L26:L27)</f>
        <v>0</v>
      </c>
      <c r="M25" s="299">
        <f>SUM(M26:M27)</f>
        <v>0</v>
      </c>
    </row>
    <row r="26" spans="1:13">
      <c r="B26" s="295"/>
      <c r="C26" s="300" t="s">
        <v>30</v>
      </c>
      <c r="D26" s="257" t="s">
        <v>368</v>
      </c>
      <c r="E26" s="296"/>
      <c r="F26" s="297"/>
      <c r="G26" s="297"/>
      <c r="H26" s="295"/>
      <c r="I26" s="300" t="s">
        <v>14</v>
      </c>
      <c r="J26" s="257" t="s">
        <v>369</v>
      </c>
      <c r="L26" s="297"/>
      <c r="M26" s="297"/>
    </row>
    <row r="27" spans="1:13">
      <c r="B27" s="295"/>
      <c r="C27" s="287" t="s">
        <v>370</v>
      </c>
      <c r="E27" s="296"/>
      <c r="F27" s="299">
        <f>SUM(F28:F32)</f>
        <v>2982277.03</v>
      </c>
      <c r="G27" s="299">
        <f>SUM(G28:G32)</f>
        <v>2736936.2399999998</v>
      </c>
      <c r="H27" s="295"/>
      <c r="I27" s="300" t="s">
        <v>15</v>
      </c>
      <c r="J27" s="257" t="s">
        <v>371</v>
      </c>
      <c r="L27" s="297"/>
      <c r="M27" s="297"/>
    </row>
    <row r="28" spans="1:13">
      <c r="A28" s="269" t="s">
        <v>372</v>
      </c>
      <c r="B28" s="295"/>
      <c r="C28" s="300" t="s">
        <v>14</v>
      </c>
      <c r="D28" s="257" t="s">
        <v>373</v>
      </c>
      <c r="E28" s="296"/>
      <c r="F28" s="297">
        <v>2885010</v>
      </c>
      <c r="G28" s="297">
        <v>2639668.2399999998</v>
      </c>
      <c r="H28" s="301"/>
      <c r="I28" s="287" t="s">
        <v>374</v>
      </c>
      <c r="L28" s="299"/>
      <c r="M28" s="299"/>
    </row>
    <row r="29" spans="1:13">
      <c r="A29" s="269" t="s">
        <v>375</v>
      </c>
      <c r="B29" s="295"/>
      <c r="C29" s="300" t="s">
        <v>15</v>
      </c>
      <c r="D29" s="257" t="s">
        <v>376</v>
      </c>
      <c r="E29" s="296"/>
      <c r="F29" s="297">
        <v>97267.03</v>
      </c>
      <c r="G29" s="297">
        <v>97268</v>
      </c>
      <c r="H29" s="295"/>
      <c r="I29" s="287" t="s">
        <v>377</v>
      </c>
      <c r="J29" s="287"/>
      <c r="K29" s="287"/>
      <c r="L29" s="299">
        <f>SUM(L30:L32)</f>
        <v>0</v>
      </c>
      <c r="M29" s="299">
        <f>SUM(M30:M32)</f>
        <v>0</v>
      </c>
    </row>
    <row r="30" spans="1:13">
      <c r="A30" s="269" t="s">
        <v>378</v>
      </c>
      <c r="B30" s="295"/>
      <c r="C30" s="300" t="s">
        <v>16</v>
      </c>
      <c r="D30" s="257" t="s">
        <v>379</v>
      </c>
      <c r="E30" s="296"/>
      <c r="F30" s="297"/>
      <c r="G30" s="297"/>
      <c r="H30" s="295"/>
      <c r="I30" s="300" t="s">
        <v>31</v>
      </c>
      <c r="J30" s="257" t="s">
        <v>380</v>
      </c>
      <c r="K30" s="287"/>
      <c r="L30" s="297"/>
      <c r="M30" s="297"/>
    </row>
    <row r="31" spans="1:13" ht="10.15" customHeight="1">
      <c r="A31" s="269" t="s">
        <v>381</v>
      </c>
      <c r="B31" s="295"/>
      <c r="C31" s="300" t="s">
        <v>17</v>
      </c>
      <c r="D31" s="257" t="s">
        <v>382</v>
      </c>
      <c r="E31" s="296"/>
      <c r="F31" s="297"/>
      <c r="G31" s="297"/>
      <c r="H31" s="295"/>
      <c r="I31" s="300" t="s">
        <v>32</v>
      </c>
      <c r="J31" s="257" t="s">
        <v>383</v>
      </c>
      <c r="K31" s="287"/>
      <c r="L31" s="297"/>
      <c r="M31" s="297"/>
    </row>
    <row r="32" spans="1:13" ht="10.9" customHeight="1">
      <c r="A32" s="269" t="s">
        <v>384</v>
      </c>
      <c r="B32" s="295"/>
      <c r="C32" s="300" t="s">
        <v>18</v>
      </c>
      <c r="D32" s="257" t="s">
        <v>385</v>
      </c>
      <c r="E32" s="296"/>
      <c r="F32" s="299"/>
      <c r="G32" s="299"/>
      <c r="H32" s="295"/>
      <c r="I32" s="300" t="s">
        <v>33</v>
      </c>
      <c r="J32" s="257" t="s">
        <v>386</v>
      </c>
      <c r="L32" s="297"/>
      <c r="M32" s="297"/>
    </row>
    <row r="33" spans="1:13">
      <c r="B33" s="295"/>
      <c r="C33" s="287" t="s">
        <v>387</v>
      </c>
      <c r="E33" s="296"/>
      <c r="F33" s="299">
        <f>SUM(F34:F38)</f>
        <v>0</v>
      </c>
      <c r="G33" s="299">
        <f>SUM(G34:G38)</f>
        <v>0</v>
      </c>
      <c r="H33" s="295"/>
      <c r="I33" s="287" t="s">
        <v>388</v>
      </c>
      <c r="L33" s="299">
        <f>SUM(L34:L39)</f>
        <v>0</v>
      </c>
      <c r="M33" s="299">
        <f>SUM(M34:M39)</f>
        <v>0</v>
      </c>
    </row>
    <row r="34" spans="1:13">
      <c r="A34" s="269" t="s">
        <v>389</v>
      </c>
      <c r="B34" s="295"/>
      <c r="C34" s="300" t="s">
        <v>19</v>
      </c>
      <c r="D34" s="257" t="s">
        <v>390</v>
      </c>
      <c r="E34" s="296"/>
      <c r="F34" s="297"/>
      <c r="G34" s="297"/>
      <c r="H34" s="295"/>
      <c r="I34" s="300" t="s">
        <v>24</v>
      </c>
      <c r="J34" s="257" t="s">
        <v>391</v>
      </c>
      <c r="L34" s="297"/>
      <c r="M34" s="297"/>
    </row>
    <row r="35" spans="1:13">
      <c r="A35" s="269" t="s">
        <v>392</v>
      </c>
      <c r="B35" s="295"/>
      <c r="C35" s="300" t="s">
        <v>20</v>
      </c>
      <c r="D35" s="257" t="s">
        <v>393</v>
      </c>
      <c r="E35" s="296"/>
      <c r="F35" s="297"/>
      <c r="G35" s="297"/>
      <c r="H35" s="295"/>
      <c r="I35" s="300" t="s">
        <v>25</v>
      </c>
      <c r="J35" s="257" t="s">
        <v>394</v>
      </c>
      <c r="L35" s="297">
        <v>0</v>
      </c>
      <c r="M35" s="297">
        <v>0</v>
      </c>
    </row>
    <row r="36" spans="1:13">
      <c r="A36" s="269" t="s">
        <v>395</v>
      </c>
      <c r="B36" s="295"/>
      <c r="C36" s="300" t="s">
        <v>21</v>
      </c>
      <c r="D36" s="257" t="s">
        <v>396</v>
      </c>
      <c r="E36" s="296"/>
      <c r="F36" s="297"/>
      <c r="G36" s="297"/>
      <c r="H36" s="295"/>
      <c r="I36" s="300" t="s">
        <v>34</v>
      </c>
      <c r="J36" s="257" t="s">
        <v>397</v>
      </c>
      <c r="L36" s="297"/>
      <c r="M36" s="297"/>
    </row>
    <row r="37" spans="1:13">
      <c r="A37" s="269" t="s">
        <v>398</v>
      </c>
      <c r="B37" s="295"/>
      <c r="C37" s="300" t="s">
        <v>22</v>
      </c>
      <c r="D37" s="257" t="s">
        <v>399</v>
      </c>
      <c r="E37" s="296"/>
      <c r="F37" s="297"/>
      <c r="G37" s="297"/>
      <c r="H37" s="295"/>
      <c r="I37" s="300" t="s">
        <v>400</v>
      </c>
      <c r="J37" s="257" t="s">
        <v>401</v>
      </c>
      <c r="L37" s="297"/>
      <c r="M37" s="297"/>
    </row>
    <row r="38" spans="1:13">
      <c r="A38" s="269" t="s">
        <v>402</v>
      </c>
      <c r="B38" s="295"/>
      <c r="C38" s="300" t="s">
        <v>23</v>
      </c>
      <c r="D38" s="257" t="s">
        <v>403</v>
      </c>
      <c r="E38" s="296"/>
      <c r="F38" s="297"/>
      <c r="G38" s="297"/>
      <c r="H38" s="301"/>
      <c r="I38" s="300" t="s">
        <v>404</v>
      </c>
      <c r="J38" s="257" t="s">
        <v>405</v>
      </c>
      <c r="L38" s="297"/>
      <c r="M38" s="297"/>
    </row>
    <row r="39" spans="1:13">
      <c r="B39" s="295"/>
      <c r="C39" s="287" t="s">
        <v>406</v>
      </c>
      <c r="E39" s="296"/>
      <c r="F39" s="299"/>
      <c r="G39" s="299"/>
      <c r="H39" s="295"/>
      <c r="I39" s="300" t="s">
        <v>407</v>
      </c>
      <c r="J39" s="257" t="s">
        <v>408</v>
      </c>
      <c r="L39" s="297"/>
      <c r="M39" s="297"/>
    </row>
    <row r="40" spans="1:13">
      <c r="B40" s="295"/>
      <c r="C40" s="287" t="s">
        <v>409</v>
      </c>
      <c r="E40" s="296"/>
      <c r="F40" s="299">
        <f>SUM(F41:F42)</f>
        <v>0</v>
      </c>
      <c r="G40" s="299">
        <f>SUM(G41:G42)</f>
        <v>0</v>
      </c>
      <c r="H40" s="295"/>
      <c r="I40" s="287" t="s">
        <v>410</v>
      </c>
      <c r="L40" s="299">
        <f>SUM(L41:L43)</f>
        <v>0</v>
      </c>
      <c r="M40" s="299">
        <f>SUM(M41:M43)</f>
        <v>0</v>
      </c>
    </row>
    <row r="41" spans="1:13">
      <c r="B41" s="295"/>
      <c r="C41" s="300" t="s">
        <v>24</v>
      </c>
      <c r="D41" s="257" t="s">
        <v>411</v>
      </c>
      <c r="E41" s="296"/>
      <c r="F41" s="297"/>
      <c r="G41" s="297"/>
      <c r="H41" s="295"/>
      <c r="I41" s="300" t="s">
        <v>26</v>
      </c>
      <c r="J41" s="257" t="s">
        <v>412</v>
      </c>
      <c r="L41" s="297"/>
      <c r="M41" s="297"/>
    </row>
    <row r="42" spans="1:13">
      <c r="B42" s="295"/>
      <c r="C42" s="300" t="s">
        <v>25</v>
      </c>
      <c r="D42" s="257" t="s">
        <v>413</v>
      </c>
      <c r="E42" s="296"/>
      <c r="F42" s="297"/>
      <c r="G42" s="297"/>
      <c r="H42" s="295"/>
      <c r="I42" s="300" t="s">
        <v>27</v>
      </c>
      <c r="J42" s="257" t="s">
        <v>414</v>
      </c>
      <c r="L42" s="297"/>
      <c r="M42" s="297"/>
    </row>
    <row r="43" spans="1:13">
      <c r="B43" s="295"/>
      <c r="C43" s="287" t="s">
        <v>415</v>
      </c>
      <c r="E43" s="296"/>
      <c r="F43" s="299">
        <f>SUM(F44:F47)</f>
        <v>0</v>
      </c>
      <c r="G43" s="299">
        <f>SUM(G44:G47)</f>
        <v>0</v>
      </c>
      <c r="H43" s="295"/>
      <c r="I43" s="300" t="s">
        <v>28</v>
      </c>
      <c r="J43" s="257" t="s">
        <v>416</v>
      </c>
      <c r="L43" s="297"/>
      <c r="M43" s="297"/>
    </row>
    <row r="44" spans="1:13">
      <c r="B44" s="295"/>
      <c r="C44" s="300" t="s">
        <v>26</v>
      </c>
      <c r="D44" s="257" t="s">
        <v>417</v>
      </c>
      <c r="E44" s="296"/>
      <c r="F44" s="297"/>
      <c r="G44" s="297"/>
      <c r="H44" s="301"/>
      <c r="I44" s="287" t="s">
        <v>418</v>
      </c>
      <c r="L44" s="299">
        <f>SUM(L45:L47)</f>
        <v>0</v>
      </c>
      <c r="M44" s="299">
        <f>SUM(M45:M47)</f>
        <v>0</v>
      </c>
    </row>
    <row r="45" spans="1:13">
      <c r="B45" s="295"/>
      <c r="C45" s="300" t="s">
        <v>27</v>
      </c>
      <c r="D45" s="257" t="s">
        <v>419</v>
      </c>
      <c r="E45" s="296"/>
      <c r="F45" s="297"/>
      <c r="G45" s="297"/>
      <c r="H45" s="295"/>
      <c r="I45" s="300" t="s">
        <v>35</v>
      </c>
      <c r="J45" s="257" t="s">
        <v>420</v>
      </c>
      <c r="L45" s="297"/>
      <c r="M45" s="297"/>
    </row>
    <row r="46" spans="1:13">
      <c r="B46" s="295"/>
      <c r="C46" s="300" t="s">
        <v>28</v>
      </c>
      <c r="D46" s="257" t="s">
        <v>421</v>
      </c>
      <c r="E46" s="296"/>
      <c r="F46" s="297"/>
      <c r="G46" s="297"/>
      <c r="H46" s="295"/>
      <c r="I46" s="300" t="s">
        <v>36</v>
      </c>
      <c r="J46" s="257" t="s">
        <v>422</v>
      </c>
      <c r="L46" s="297"/>
      <c r="M46" s="297"/>
    </row>
    <row r="47" spans="1:13">
      <c r="B47" s="295"/>
      <c r="C47" s="300" t="s">
        <v>29</v>
      </c>
      <c r="D47" s="257" t="s">
        <v>423</v>
      </c>
      <c r="E47" s="296"/>
      <c r="F47" s="297"/>
      <c r="G47" s="297"/>
      <c r="H47" s="295"/>
      <c r="I47" s="300" t="s">
        <v>37</v>
      </c>
      <c r="J47" s="257" t="s">
        <v>424</v>
      </c>
      <c r="L47" s="297"/>
      <c r="M47" s="297"/>
    </row>
    <row r="48" spans="1:13">
      <c r="B48" s="295"/>
      <c r="E48" s="296"/>
      <c r="F48" s="297"/>
      <c r="G48" s="297"/>
      <c r="H48" s="295"/>
      <c r="I48" s="287" t="s">
        <v>425</v>
      </c>
      <c r="J48" s="287"/>
      <c r="L48" s="299">
        <f>+L11+L21+L25+L28+L29+L33+L40+L44</f>
        <v>798197688.13999999</v>
      </c>
      <c r="M48" s="299">
        <f>+M11+M21+M25+M28+M29+M33+M40+M44</f>
        <v>1078827350.0699999</v>
      </c>
    </row>
    <row r="49" spans="2:13">
      <c r="B49" s="295"/>
      <c r="C49" s="302" t="s">
        <v>426</v>
      </c>
      <c r="D49" s="302"/>
      <c r="E49" s="303"/>
      <c r="F49" s="299">
        <f>+F11+F19+F27+F33+F39+F40+F43</f>
        <v>960489226.21999979</v>
      </c>
      <c r="G49" s="299">
        <f>+G11+G19+G27+G33+G39+G40+G43</f>
        <v>1124747418.8700001</v>
      </c>
      <c r="H49" s="295"/>
      <c r="L49" s="297"/>
      <c r="M49" s="297"/>
    </row>
    <row r="50" spans="2:13">
      <c r="B50" s="295"/>
      <c r="E50" s="296"/>
      <c r="F50" s="297"/>
      <c r="G50" s="297"/>
      <c r="H50" s="295"/>
      <c r="I50" s="287" t="s">
        <v>427</v>
      </c>
      <c r="J50" s="287"/>
      <c r="L50" s="297"/>
      <c r="M50" s="297"/>
    </row>
    <row r="51" spans="2:13">
      <c r="B51" s="295"/>
      <c r="C51" s="287" t="s">
        <v>428</v>
      </c>
      <c r="E51" s="296"/>
      <c r="F51" s="297"/>
      <c r="G51" s="297"/>
      <c r="H51" s="295"/>
      <c r="I51" s="257" t="s">
        <v>429</v>
      </c>
      <c r="L51" s="297"/>
      <c r="M51" s="297"/>
    </row>
    <row r="52" spans="2:13">
      <c r="B52" s="295"/>
      <c r="C52" s="257" t="s">
        <v>430</v>
      </c>
      <c r="E52" s="296"/>
      <c r="F52" s="297">
        <v>0</v>
      </c>
      <c r="G52" s="297">
        <v>0</v>
      </c>
      <c r="H52" s="295"/>
      <c r="I52" s="257" t="s">
        <v>431</v>
      </c>
      <c r="L52" s="297"/>
      <c r="M52" s="297"/>
    </row>
    <row r="53" spans="2:13">
      <c r="B53" s="295"/>
      <c r="C53" s="257" t="s">
        <v>432</v>
      </c>
      <c r="E53" s="296"/>
      <c r="F53" s="297"/>
      <c r="G53" s="297"/>
      <c r="H53" s="295"/>
      <c r="I53" s="257" t="s">
        <v>433</v>
      </c>
      <c r="L53" s="297"/>
      <c r="M53" s="297"/>
    </row>
    <row r="54" spans="2:13">
      <c r="B54" s="295"/>
      <c r="C54" s="257" t="s">
        <v>434</v>
      </c>
      <c r="E54" s="296"/>
      <c r="F54" s="297">
        <v>1613841814.7199998</v>
      </c>
      <c r="G54" s="297">
        <v>1613841814.7199998</v>
      </c>
      <c r="H54" s="295"/>
      <c r="I54" s="257" t="s">
        <v>435</v>
      </c>
      <c r="L54" s="297"/>
      <c r="M54" s="297"/>
    </row>
    <row r="55" spans="2:13">
      <c r="B55" s="295"/>
      <c r="C55" s="257" t="s">
        <v>436</v>
      </c>
      <c r="E55" s="296"/>
      <c r="F55" s="297">
        <v>2492272205</v>
      </c>
      <c r="G55" s="297">
        <v>2346437648.349999</v>
      </c>
      <c r="H55" s="301"/>
      <c r="I55" s="257" t="s">
        <v>437</v>
      </c>
      <c r="L55" s="297"/>
      <c r="M55" s="297"/>
    </row>
    <row r="56" spans="2:13">
      <c r="B56" s="295"/>
      <c r="C56" s="257" t="s">
        <v>438</v>
      </c>
      <c r="E56" s="296"/>
      <c r="F56" s="297">
        <v>55119073.590000004</v>
      </c>
      <c r="G56" s="297">
        <v>55119073.590000004</v>
      </c>
      <c r="H56" s="295"/>
      <c r="I56" s="257" t="s">
        <v>439</v>
      </c>
      <c r="L56" s="297"/>
      <c r="M56" s="297"/>
    </row>
    <row r="57" spans="2:13">
      <c r="B57" s="295"/>
      <c r="C57" s="257" t="s">
        <v>440</v>
      </c>
      <c r="E57" s="296"/>
      <c r="F57" s="297">
        <v>-2264019724.3499994</v>
      </c>
      <c r="G57" s="297">
        <v>-2129859648.3700001</v>
      </c>
      <c r="H57" s="295"/>
      <c r="L57" s="297"/>
      <c r="M57" s="297"/>
    </row>
    <row r="58" spans="2:13">
      <c r="B58" s="295"/>
      <c r="C58" s="257" t="s">
        <v>441</v>
      </c>
      <c r="E58" s="296"/>
      <c r="F58" s="297"/>
      <c r="G58" s="297"/>
      <c r="H58" s="295"/>
      <c r="I58" s="287" t="s">
        <v>442</v>
      </c>
      <c r="K58" s="287"/>
      <c r="L58" s="299">
        <f>SUM(L51:L56)</f>
        <v>0</v>
      </c>
      <c r="M58" s="299">
        <f>SUM(M51:M56)</f>
        <v>0</v>
      </c>
    </row>
    <row r="59" spans="2:13">
      <c r="B59" s="295"/>
      <c r="C59" s="257" t="s">
        <v>443</v>
      </c>
      <c r="E59" s="296"/>
      <c r="F59" s="297"/>
      <c r="G59" s="297"/>
      <c r="H59" s="295"/>
      <c r="L59" s="297"/>
      <c r="M59" s="297"/>
    </row>
    <row r="60" spans="2:13">
      <c r="B60" s="295"/>
      <c r="C60" s="257" t="s">
        <v>444</v>
      </c>
      <c r="E60" s="296"/>
      <c r="F60" s="297"/>
      <c r="G60" s="297"/>
      <c r="H60" s="295"/>
      <c r="I60" s="287" t="s">
        <v>445</v>
      </c>
      <c r="J60" s="287"/>
      <c r="K60" s="287"/>
      <c r="L60" s="299">
        <f>+L48+L58</f>
        <v>798197688.13999999</v>
      </c>
      <c r="M60" s="299">
        <f>+M48+M58</f>
        <v>1078827350.0699999</v>
      </c>
    </row>
    <row r="61" spans="2:13">
      <c r="B61" s="295"/>
      <c r="E61" s="296"/>
      <c r="F61" s="297"/>
      <c r="G61" s="297"/>
      <c r="H61" s="295"/>
      <c r="L61" s="297"/>
      <c r="M61" s="297"/>
    </row>
    <row r="62" spans="2:13">
      <c r="B62" s="295"/>
      <c r="C62" s="287" t="s">
        <v>446</v>
      </c>
      <c r="E62" s="296"/>
      <c r="F62" s="299">
        <f>SUM(F52:F60)</f>
        <v>1897213368.9600005</v>
      </c>
      <c r="G62" s="299">
        <f>SUM(G52:G60)</f>
        <v>1885538888.2899988</v>
      </c>
      <c r="H62" s="295"/>
      <c r="I62" s="287" t="s">
        <v>447</v>
      </c>
      <c r="J62" s="287"/>
      <c r="K62" s="287"/>
      <c r="L62" s="297"/>
      <c r="M62" s="297"/>
    </row>
    <row r="63" spans="2:13">
      <c r="B63" s="295"/>
      <c r="E63" s="296"/>
      <c r="F63" s="297"/>
      <c r="G63" s="297"/>
      <c r="H63" s="295"/>
      <c r="L63" s="297"/>
      <c r="M63" s="297"/>
    </row>
    <row r="64" spans="2:13">
      <c r="B64" s="295"/>
      <c r="C64" s="287" t="s">
        <v>448</v>
      </c>
      <c r="D64" s="287"/>
      <c r="E64" s="304"/>
      <c r="F64" s="299">
        <f>+F49+F62</f>
        <v>2857702595.1800003</v>
      </c>
      <c r="G64" s="299">
        <f>+G49+G62</f>
        <v>3010286307.1599989</v>
      </c>
      <c r="H64" s="295"/>
      <c r="I64" s="287" t="s">
        <v>449</v>
      </c>
      <c r="L64" s="299">
        <f>SUM(L65:L67)</f>
        <v>74380557.370000005</v>
      </c>
      <c r="M64" s="299">
        <f>SUM(M65:M67)</f>
        <v>5423154</v>
      </c>
    </row>
    <row r="65" spans="2:13">
      <c r="B65" s="295"/>
      <c r="E65" s="296"/>
      <c r="F65" s="297"/>
      <c r="G65" s="297"/>
      <c r="H65" s="295"/>
      <c r="I65" s="257" t="s">
        <v>450</v>
      </c>
      <c r="L65" s="297"/>
      <c r="M65" s="297"/>
    </row>
    <row r="66" spans="2:13">
      <c r="B66" s="295"/>
      <c r="E66" s="296"/>
      <c r="F66" s="297"/>
      <c r="G66" s="297"/>
      <c r="H66" s="295"/>
      <c r="I66" s="257" t="s">
        <v>451</v>
      </c>
      <c r="L66" s="297">
        <v>74380557.370000005</v>
      </c>
      <c r="M66" s="297">
        <v>5423154</v>
      </c>
    </row>
    <row r="67" spans="2:13">
      <c r="B67" s="295"/>
      <c r="E67" s="296"/>
      <c r="F67" s="297"/>
      <c r="G67" s="297"/>
      <c r="H67" s="301"/>
      <c r="I67" s="257" t="s">
        <v>452</v>
      </c>
      <c r="L67" s="297"/>
      <c r="M67" s="297"/>
    </row>
    <row r="68" spans="2:13">
      <c r="B68" s="295"/>
      <c r="E68" s="296"/>
      <c r="F68" s="297"/>
      <c r="G68" s="297"/>
      <c r="H68" s="295"/>
      <c r="I68" s="287" t="s">
        <v>453</v>
      </c>
      <c r="L68" s="299">
        <f>SUM(L69:L73)</f>
        <v>1985124349.6700006</v>
      </c>
      <c r="M68" s="299">
        <f>SUM(M69:M73)</f>
        <v>1926035803.089999</v>
      </c>
    </row>
    <row r="69" spans="2:13">
      <c r="B69" s="295"/>
      <c r="E69" s="296"/>
      <c r="F69" s="297"/>
      <c r="G69" s="297"/>
      <c r="H69" s="295"/>
      <c r="I69" s="257" t="s">
        <v>454</v>
      </c>
      <c r="L69" s="297">
        <v>20641569.150000572</v>
      </c>
      <c r="M69" s="297">
        <v>186988368.42999899</v>
      </c>
    </row>
    <row r="70" spans="2:13">
      <c r="B70" s="295"/>
      <c r="E70" s="305"/>
      <c r="F70" s="297"/>
      <c r="G70" s="297"/>
      <c r="H70" s="295"/>
      <c r="I70" s="257" t="s">
        <v>455</v>
      </c>
      <c r="L70" s="297">
        <v>782662309.02999997</v>
      </c>
      <c r="M70" s="297">
        <v>557226963.16999996</v>
      </c>
    </row>
    <row r="71" spans="2:13">
      <c r="B71" s="295"/>
      <c r="E71" s="306"/>
      <c r="F71" s="297"/>
      <c r="G71" s="297"/>
      <c r="H71" s="295"/>
      <c r="I71" s="257" t="s">
        <v>456</v>
      </c>
      <c r="L71" s="297">
        <v>1181820471.49</v>
      </c>
      <c r="M71" s="297">
        <v>1181820471.49</v>
      </c>
    </row>
    <row r="72" spans="2:13">
      <c r="B72" s="295"/>
      <c r="E72" s="296"/>
      <c r="F72" s="297"/>
      <c r="G72" s="297"/>
      <c r="H72" s="295"/>
      <c r="I72" s="257" t="s">
        <v>457</v>
      </c>
      <c r="L72" s="297"/>
      <c r="M72" s="297"/>
    </row>
    <row r="73" spans="2:13" ht="12.75">
      <c r="B73" s="295"/>
      <c r="E73" s="296"/>
      <c r="F73" s="307"/>
      <c r="G73" s="297"/>
      <c r="H73" s="295"/>
      <c r="I73" s="257" t="s">
        <v>458</v>
      </c>
      <c r="L73" s="297"/>
      <c r="M73" s="297"/>
    </row>
    <row r="74" spans="2:13">
      <c r="B74" s="295"/>
      <c r="E74" s="296"/>
      <c r="F74" s="297"/>
      <c r="G74" s="297"/>
      <c r="H74" s="295"/>
      <c r="I74" s="287" t="s">
        <v>459</v>
      </c>
      <c r="L74" s="299">
        <f>SUM(L75:L76)</f>
        <v>0</v>
      </c>
      <c r="M74" s="299">
        <f>SUM(M75:M76)</f>
        <v>0</v>
      </c>
    </row>
    <row r="75" spans="2:13">
      <c r="B75" s="295"/>
      <c r="E75" s="296"/>
      <c r="F75" s="297"/>
      <c r="G75" s="297"/>
      <c r="H75" s="295"/>
      <c r="I75" s="257" t="s">
        <v>460</v>
      </c>
      <c r="L75" s="297"/>
      <c r="M75" s="297"/>
    </row>
    <row r="76" spans="2:13">
      <c r="B76" s="295"/>
      <c r="E76" s="296"/>
      <c r="F76" s="297"/>
      <c r="G76" s="297"/>
      <c r="H76" s="295"/>
      <c r="I76" s="257" t="s">
        <v>461</v>
      </c>
      <c r="L76" s="297"/>
      <c r="M76" s="297"/>
    </row>
    <row r="77" spans="2:13">
      <c r="B77" s="295"/>
      <c r="E77" s="296"/>
      <c r="F77" s="297"/>
      <c r="G77" s="297"/>
      <c r="H77" s="301"/>
      <c r="I77" s="287" t="s">
        <v>462</v>
      </c>
      <c r="L77" s="299">
        <f>+L64+L68+L74</f>
        <v>2059504907.0400004</v>
      </c>
      <c r="M77" s="299">
        <f>+M64+M68+M74</f>
        <v>1931458957.089999</v>
      </c>
    </row>
    <row r="78" spans="2:13">
      <c r="B78" s="295"/>
      <c r="E78" s="296"/>
      <c r="F78" s="297"/>
      <c r="G78" s="297"/>
      <c r="H78" s="295"/>
      <c r="I78" s="287" t="s">
        <v>463</v>
      </c>
      <c r="L78" s="299">
        <f>+L60+L77</f>
        <v>2857702595.1800003</v>
      </c>
      <c r="M78" s="299">
        <f>+M60+M77</f>
        <v>3010286307.1599989</v>
      </c>
    </row>
    <row r="79" spans="2:13" ht="5.45" customHeight="1">
      <c r="B79" s="308"/>
      <c r="C79" s="309"/>
      <c r="D79" s="309"/>
      <c r="E79" s="310"/>
      <c r="F79" s="311"/>
      <c r="G79" s="312"/>
      <c r="H79" s="308"/>
      <c r="I79" s="309"/>
      <c r="J79" s="309"/>
      <c r="K79" s="309"/>
      <c r="L79" s="312"/>
      <c r="M79" s="312"/>
    </row>
    <row r="80" spans="2:13">
      <c r="L80" s="313">
        <f>+F64-L78</f>
        <v>0</v>
      </c>
      <c r="M80" s="313">
        <f>+M78-G64</f>
        <v>0</v>
      </c>
    </row>
    <row r="81" spans="4:13">
      <c r="L81" s="313"/>
      <c r="M81" s="313"/>
    </row>
    <row r="82" spans="4:13" ht="12">
      <c r="D82" s="314" t="s">
        <v>464</v>
      </c>
      <c r="L82" s="313"/>
      <c r="M82" s="313"/>
    </row>
    <row r="83" spans="4:13" ht="12">
      <c r="F83" s="314"/>
      <c r="G83" s="314"/>
      <c r="L83" s="313"/>
      <c r="M83" s="313"/>
    </row>
    <row r="84" spans="4:13">
      <c r="H84" s="313"/>
      <c r="L84" s="313"/>
      <c r="M84" s="313"/>
    </row>
    <row r="85" spans="4:13">
      <c r="L85" s="313"/>
      <c r="M85" s="313"/>
    </row>
    <row r="86" spans="4:13">
      <c r="L86" s="313"/>
      <c r="M86" s="313"/>
    </row>
    <row r="87" spans="4:13">
      <c r="L87" s="313"/>
      <c r="M87" s="313"/>
    </row>
    <row r="88" spans="4:13">
      <c r="L88" s="313"/>
      <c r="M88" s="313"/>
    </row>
    <row r="89" spans="4:13">
      <c r="F89" s="315"/>
      <c r="G89" s="315"/>
      <c r="L89" s="313"/>
      <c r="M89" s="313"/>
    </row>
    <row r="90" spans="4:13">
      <c r="L90" s="313"/>
      <c r="M90" s="313"/>
    </row>
    <row r="91" spans="4:13">
      <c r="I91" s="316"/>
      <c r="J91" s="316"/>
      <c r="K91" s="316"/>
      <c r="L91" s="317"/>
      <c r="M91" s="317"/>
    </row>
    <row r="92" spans="4:13">
      <c r="H92" s="313"/>
      <c r="L92" s="313"/>
      <c r="M92" s="313"/>
    </row>
    <row r="93" spans="4:13">
      <c r="H93" s="313"/>
      <c r="K93" s="313"/>
      <c r="L93" s="313"/>
      <c r="M93" s="313"/>
    </row>
    <row r="94" spans="4:13">
      <c r="H94" s="313"/>
      <c r="L94" s="313"/>
      <c r="M94" s="313"/>
    </row>
    <row r="95" spans="4:13">
      <c r="H95" s="313"/>
      <c r="L95" s="313"/>
      <c r="M95" s="313"/>
    </row>
    <row r="96" spans="4:13">
      <c r="H96" s="313"/>
      <c r="K96" s="313"/>
      <c r="L96" s="313"/>
      <c r="M96" s="313"/>
    </row>
    <row r="97" spans="8:13">
      <c r="H97" s="313"/>
      <c r="L97" s="313"/>
      <c r="M97" s="313"/>
    </row>
    <row r="98" spans="8:13">
      <c r="H98" s="313"/>
    </row>
    <row r="99" spans="8:13">
      <c r="H99" s="313"/>
    </row>
    <row r="100" spans="8:13">
      <c r="H100" s="313"/>
    </row>
    <row r="101" spans="8:13">
      <c r="H101" s="313"/>
    </row>
    <row r="102" spans="8:13">
      <c r="H102" s="313"/>
    </row>
    <row r="104" spans="8:13">
      <c r="H104" s="313"/>
    </row>
  </sheetData>
  <mergeCells count="13">
    <mergeCell ref="L7:L8"/>
    <mergeCell ref="M7:M8"/>
    <mergeCell ref="I91:K91"/>
    <mergeCell ref="E1:M1"/>
    <mergeCell ref="E2:M2"/>
    <mergeCell ref="E3:M3"/>
    <mergeCell ref="E4:M4"/>
    <mergeCell ref="E5:M5"/>
    <mergeCell ref="C7:E8"/>
    <mergeCell ref="F7:F8"/>
    <mergeCell ref="G7:G8"/>
    <mergeCell ref="H7:H8"/>
    <mergeCell ref="I7:K8"/>
  </mergeCells>
  <printOptions horizontalCentered="1"/>
  <pageMargins left="0.39370078740157483" right="0.15748031496062992" top="0.51181102362204722" bottom="0.31496062992125984" header="0" footer="0"/>
  <pageSetup scale="71" fitToHeight="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39FD5-9DAE-4C91-A03D-A21EB202FF47}">
  <sheetPr>
    <pageSetUpPr fitToPage="1"/>
  </sheetPr>
  <dimension ref="A1:M41"/>
  <sheetViews>
    <sheetView zoomScale="145" zoomScaleNormal="145" workbookViewId="0">
      <selection activeCell="G21" sqref="G21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318" t="s">
        <v>465</v>
      </c>
      <c r="B1" s="319" t="s">
        <v>466</v>
      </c>
      <c r="C1" s="319"/>
      <c r="D1" s="319"/>
      <c r="E1" s="319"/>
      <c r="F1" s="319"/>
      <c r="G1" s="319"/>
      <c r="H1" s="319"/>
      <c r="I1" s="319"/>
    </row>
    <row r="2" spans="1:12" ht="13.5" thickBot="1">
      <c r="A2" s="320" t="s">
        <v>467</v>
      </c>
      <c r="B2" s="321"/>
      <c r="C2" s="321"/>
      <c r="D2" s="321"/>
      <c r="E2" s="321"/>
      <c r="F2" s="321"/>
      <c r="G2" s="321"/>
      <c r="H2" s="321"/>
      <c r="I2" s="322"/>
    </row>
    <row r="3" spans="1:12" ht="13.5" thickBot="1">
      <c r="A3" s="323" t="s">
        <v>466</v>
      </c>
      <c r="B3" s="324"/>
      <c r="C3" s="324"/>
      <c r="D3" s="324"/>
      <c r="E3" s="324"/>
      <c r="F3" s="324"/>
      <c r="G3" s="324"/>
      <c r="H3" s="324"/>
      <c r="I3" s="325"/>
    </row>
    <row r="4" spans="1:12" ht="13.5" thickBot="1">
      <c r="A4" s="323" t="s">
        <v>468</v>
      </c>
      <c r="B4" s="324"/>
      <c r="C4" s="324"/>
      <c r="D4" s="324"/>
      <c r="E4" s="324"/>
      <c r="F4" s="324"/>
      <c r="G4" s="324"/>
      <c r="H4" s="324"/>
      <c r="I4" s="325"/>
    </row>
    <row r="5" spans="1:12" ht="13.5" thickBot="1">
      <c r="A5" s="323" t="s">
        <v>219</v>
      </c>
      <c r="B5" s="324"/>
      <c r="C5" s="324"/>
      <c r="D5" s="324"/>
      <c r="E5" s="324"/>
      <c r="F5" s="324"/>
      <c r="G5" s="324"/>
      <c r="H5" s="324"/>
      <c r="I5" s="325"/>
    </row>
    <row r="6" spans="1:12" ht="16.5">
      <c r="A6" s="326" t="s">
        <v>469</v>
      </c>
      <c r="B6" s="327"/>
      <c r="C6" s="328" t="s">
        <v>536</v>
      </c>
      <c r="D6" s="328" t="s">
        <v>470</v>
      </c>
      <c r="E6" s="328" t="s">
        <v>471</v>
      </c>
      <c r="F6" s="328" t="s">
        <v>472</v>
      </c>
      <c r="G6" s="329" t="s">
        <v>473</v>
      </c>
      <c r="H6" s="328" t="s">
        <v>474</v>
      </c>
      <c r="I6" s="328" t="s">
        <v>475</v>
      </c>
    </row>
    <row r="7" spans="1:12" ht="13.5" thickBot="1">
      <c r="A7" s="330"/>
      <c r="B7" s="331"/>
      <c r="C7" s="332"/>
      <c r="D7" s="332"/>
      <c r="E7" s="332"/>
      <c r="F7" s="332"/>
      <c r="G7" s="333" t="s">
        <v>476</v>
      </c>
      <c r="H7" s="332"/>
      <c r="I7" s="332"/>
    </row>
    <row r="8" spans="1:12">
      <c r="A8" s="334"/>
      <c r="B8" s="335"/>
      <c r="C8" s="336"/>
      <c r="D8" s="336"/>
      <c r="E8" s="336"/>
      <c r="F8" s="336"/>
      <c r="G8" s="336"/>
      <c r="H8" s="336"/>
      <c r="I8" s="336"/>
    </row>
    <row r="9" spans="1:12">
      <c r="A9" s="337" t="s">
        <v>477</v>
      </c>
      <c r="B9" s="338"/>
      <c r="C9" s="339">
        <f>+C10+C14</f>
        <v>0</v>
      </c>
      <c r="D9" s="339">
        <f t="shared" ref="D9:I9" si="0">+D10+D14</f>
        <v>0</v>
      </c>
      <c r="E9" s="339">
        <f>+E10+E14</f>
        <v>0</v>
      </c>
      <c r="F9" s="339">
        <f t="shared" si="0"/>
        <v>0</v>
      </c>
      <c r="G9" s="339">
        <f>+G10+G14</f>
        <v>0</v>
      </c>
      <c r="H9" s="339">
        <f t="shared" si="0"/>
        <v>0</v>
      </c>
      <c r="I9" s="340">
        <f t="shared" si="0"/>
        <v>0</v>
      </c>
    </row>
    <row r="10" spans="1:12">
      <c r="A10" s="337" t="s">
        <v>478</v>
      </c>
      <c r="B10" s="338"/>
      <c r="C10" s="341"/>
      <c r="D10" s="341"/>
      <c r="E10" s="341"/>
      <c r="F10" s="341"/>
      <c r="G10" s="341"/>
      <c r="H10" s="341"/>
      <c r="I10" s="342"/>
    </row>
    <row r="11" spans="1:12">
      <c r="A11" s="343"/>
      <c r="B11" s="344" t="s">
        <v>479</v>
      </c>
      <c r="C11" s="341"/>
      <c r="D11" s="341"/>
      <c r="E11" s="341"/>
      <c r="F11" s="341"/>
      <c r="G11" s="341"/>
      <c r="H11" s="341"/>
      <c r="I11" s="342"/>
    </row>
    <row r="12" spans="1:12">
      <c r="A12" s="345"/>
      <c r="B12" s="344" t="s">
        <v>480</v>
      </c>
      <c r="C12" s="346"/>
      <c r="D12" s="346"/>
      <c r="E12" s="346"/>
      <c r="F12" s="346"/>
      <c r="G12" s="346"/>
      <c r="H12" s="346"/>
      <c r="I12" s="347"/>
    </row>
    <row r="13" spans="1:12">
      <c r="A13" s="345"/>
      <c r="B13" s="344" t="s">
        <v>481</v>
      </c>
      <c r="C13" s="346"/>
      <c r="D13" s="346"/>
      <c r="E13" s="346"/>
      <c r="F13" s="346"/>
      <c r="G13" s="346"/>
      <c r="H13" s="346"/>
      <c r="I13" s="347"/>
    </row>
    <row r="14" spans="1:12">
      <c r="A14" s="337" t="s">
        <v>482</v>
      </c>
      <c r="B14" s="338"/>
      <c r="C14" s="341">
        <f t="shared" ref="C14:I14" si="1">+C15+C19+C20</f>
        <v>0</v>
      </c>
      <c r="D14" s="341">
        <f t="shared" si="1"/>
        <v>0</v>
      </c>
      <c r="E14" s="341">
        <f t="shared" si="1"/>
        <v>0</v>
      </c>
      <c r="F14" s="341">
        <f t="shared" si="1"/>
        <v>0</v>
      </c>
      <c r="G14" s="341">
        <f t="shared" si="1"/>
        <v>0</v>
      </c>
      <c r="H14" s="341">
        <f t="shared" si="1"/>
        <v>0</v>
      </c>
      <c r="I14" s="342">
        <f t="shared" si="1"/>
        <v>0</v>
      </c>
    </row>
    <row r="15" spans="1:12">
      <c r="A15" s="343"/>
      <c r="B15" s="344" t="s">
        <v>483</v>
      </c>
      <c r="C15" s="341">
        <f>SUM(C16:C18)</f>
        <v>0</v>
      </c>
      <c r="D15" s="348"/>
      <c r="E15" s="349">
        <f>SUM(E16:E18)</f>
        <v>0</v>
      </c>
      <c r="F15" s="341"/>
      <c r="G15" s="341">
        <f>+C15+D15-E15+F15</f>
        <v>0</v>
      </c>
      <c r="H15" s="341">
        <f>SUM(H16:H18)</f>
        <v>0</v>
      </c>
      <c r="I15" s="342"/>
      <c r="L15" s="28"/>
    </row>
    <row r="16" spans="1:12" ht="13.5">
      <c r="A16" s="343"/>
      <c r="B16" s="350" t="s">
        <v>484</v>
      </c>
      <c r="C16" s="351"/>
      <c r="D16" s="348"/>
      <c r="E16" s="352"/>
      <c r="F16" s="341"/>
      <c r="G16" s="341"/>
      <c r="H16" s="341"/>
      <c r="I16" s="342"/>
      <c r="L16" s="28"/>
    </row>
    <row r="17" spans="1:12" ht="13.5">
      <c r="A17" s="343"/>
      <c r="B17" s="350" t="s">
        <v>485</v>
      </c>
      <c r="C17" s="351"/>
      <c r="D17" s="348"/>
      <c r="E17" s="352"/>
      <c r="F17" s="341"/>
      <c r="G17" s="341"/>
      <c r="H17" s="341"/>
      <c r="I17" s="342"/>
      <c r="L17" s="28"/>
    </row>
    <row r="18" spans="1:12" ht="13.5">
      <c r="A18" s="343"/>
      <c r="B18" s="353" t="s">
        <v>486</v>
      </c>
      <c r="C18" s="352"/>
      <c r="D18" s="348"/>
      <c r="E18" s="352"/>
      <c r="F18" s="341"/>
      <c r="G18" s="341"/>
      <c r="H18" s="341"/>
      <c r="I18" s="342"/>
      <c r="L18" s="28"/>
    </row>
    <row r="19" spans="1:12">
      <c r="A19" s="345"/>
      <c r="B19" s="354" t="s">
        <v>487</v>
      </c>
      <c r="C19" s="355"/>
      <c r="D19" s="355"/>
      <c r="E19" s="355"/>
      <c r="F19" s="346"/>
      <c r="G19" s="346"/>
      <c r="H19" s="346"/>
      <c r="I19" s="347"/>
      <c r="L19" s="28"/>
    </row>
    <row r="20" spans="1:12">
      <c r="A20" s="345"/>
      <c r="B20" s="344" t="s">
        <v>488</v>
      </c>
      <c r="C20" s="346"/>
      <c r="D20" s="346"/>
      <c r="E20" s="346"/>
      <c r="F20" s="346"/>
      <c r="G20" s="346"/>
      <c r="H20" s="346"/>
      <c r="I20" s="347"/>
      <c r="L20" s="28"/>
    </row>
    <row r="21" spans="1:12" s="360" customFormat="1">
      <c r="A21" s="356" t="s">
        <v>489</v>
      </c>
      <c r="B21" s="357"/>
      <c r="C21" s="358">
        <v>1078827350.0699999</v>
      </c>
      <c r="D21" s="358">
        <v>0</v>
      </c>
      <c r="E21" s="358">
        <f>+C21-G21</f>
        <v>280629661.17000091</v>
      </c>
      <c r="F21" s="358">
        <v>0</v>
      </c>
      <c r="G21" s="358">
        <v>798197688.89999902</v>
      </c>
      <c r="H21" s="358">
        <v>0</v>
      </c>
      <c r="I21" s="359">
        <v>0</v>
      </c>
      <c r="L21" s="361"/>
    </row>
    <row r="22" spans="1:12" ht="13.5">
      <c r="A22" s="343"/>
      <c r="B22" s="353"/>
      <c r="C22" s="352"/>
      <c r="D22" s="355"/>
      <c r="E22" s="355"/>
      <c r="F22" s="352"/>
      <c r="G22" s="341"/>
      <c r="H22" s="18"/>
      <c r="I22" s="362"/>
      <c r="L22" s="28"/>
    </row>
    <row r="23" spans="1:12" ht="13.5">
      <c r="A23" s="343"/>
      <c r="B23" s="353"/>
      <c r="C23" s="352"/>
      <c r="D23" s="355"/>
      <c r="E23" s="355"/>
      <c r="F23" s="352"/>
      <c r="G23" s="341"/>
      <c r="H23" s="18"/>
      <c r="I23" s="362"/>
      <c r="L23" s="28"/>
    </row>
    <row r="24" spans="1:12" ht="13.5">
      <c r="A24" s="345"/>
      <c r="B24" s="353"/>
      <c r="C24" s="352"/>
      <c r="D24" s="355"/>
      <c r="E24" s="355"/>
      <c r="F24" s="352"/>
      <c r="G24" s="341"/>
      <c r="H24" s="18"/>
      <c r="I24" s="362"/>
      <c r="L24" s="28"/>
    </row>
    <row r="25" spans="1:12">
      <c r="A25" s="337" t="s">
        <v>490</v>
      </c>
      <c r="B25" s="338"/>
      <c r="C25" s="339">
        <f>+C9+C21</f>
        <v>1078827350.0699999</v>
      </c>
      <c r="D25" s="339">
        <f t="shared" ref="D25:E25" si="2">+D9+D21</f>
        <v>0</v>
      </c>
      <c r="E25" s="339">
        <f t="shared" si="2"/>
        <v>280629661.17000091</v>
      </c>
      <c r="F25" s="339">
        <f>+F9+F21</f>
        <v>0</v>
      </c>
      <c r="G25" s="339">
        <f>+G9+G21</f>
        <v>798197688.89999902</v>
      </c>
      <c r="H25" s="339">
        <f>+H9+H21</f>
        <v>0</v>
      </c>
      <c r="I25" s="340">
        <f>+I9+I21</f>
        <v>0</v>
      </c>
      <c r="J25" s="17"/>
      <c r="K25" s="17"/>
      <c r="L25" s="28"/>
    </row>
    <row r="26" spans="1:12">
      <c r="A26" s="337"/>
      <c r="B26" s="338"/>
      <c r="C26" s="349"/>
      <c r="D26" s="349"/>
      <c r="E26" s="349"/>
      <c r="F26" s="349"/>
      <c r="G26" s="349"/>
      <c r="H26" s="349"/>
      <c r="I26" s="363"/>
      <c r="L26" s="28"/>
    </row>
    <row r="27" spans="1:12" ht="16.5" customHeight="1">
      <c r="A27" s="337" t="s">
        <v>491</v>
      </c>
      <c r="B27" s="338"/>
      <c r="C27" s="349"/>
      <c r="D27" s="349"/>
      <c r="E27" s="349"/>
      <c r="F27" s="349"/>
      <c r="G27" s="349"/>
      <c r="H27" s="349"/>
      <c r="I27" s="363"/>
      <c r="L27" s="28"/>
    </row>
    <row r="28" spans="1:12">
      <c r="A28" s="364"/>
      <c r="B28" s="365"/>
      <c r="C28" s="366"/>
      <c r="D28" s="366"/>
      <c r="E28" s="366"/>
      <c r="F28" s="366"/>
      <c r="G28" s="366"/>
      <c r="H28" s="366"/>
      <c r="I28" s="367"/>
    </row>
    <row r="29" spans="1:12" ht="16.5" customHeight="1">
      <c r="A29" s="337" t="s">
        <v>492</v>
      </c>
      <c r="B29" s="338"/>
      <c r="C29" s="366"/>
      <c r="D29" s="366"/>
      <c r="E29" s="366"/>
      <c r="F29" s="366"/>
      <c r="G29" s="366"/>
      <c r="H29" s="366"/>
      <c r="I29" s="367"/>
    </row>
    <row r="30" spans="1:12" ht="13.5" thickBot="1">
      <c r="A30" s="368"/>
      <c r="B30" s="369"/>
      <c r="C30" s="370"/>
      <c r="D30" s="370"/>
      <c r="E30" s="370"/>
      <c r="F30" s="370"/>
      <c r="G30" s="370"/>
      <c r="H30" s="370"/>
      <c r="I30" s="371"/>
    </row>
    <row r="31" spans="1:12" ht="19.5" customHeight="1">
      <c r="A31" s="372" t="s">
        <v>493</v>
      </c>
      <c r="B31" s="372"/>
      <c r="C31" s="372"/>
      <c r="D31" s="372"/>
      <c r="E31" s="372"/>
      <c r="F31" s="372"/>
      <c r="G31" s="372"/>
      <c r="H31" s="372"/>
      <c r="I31" s="372"/>
    </row>
    <row r="32" spans="1:12" ht="13.5" thickBot="1">
      <c r="A32" s="373" t="s">
        <v>494</v>
      </c>
      <c r="B32" s="373"/>
      <c r="C32" s="373"/>
      <c r="D32" s="373"/>
      <c r="E32" s="373"/>
      <c r="F32" s="373"/>
      <c r="G32" s="373"/>
      <c r="H32" s="373"/>
      <c r="I32" s="373"/>
    </row>
    <row r="33" spans="1:13">
      <c r="A33" s="374" t="s">
        <v>495</v>
      </c>
      <c r="B33" s="375" t="s">
        <v>496</v>
      </c>
      <c r="C33" s="375" t="s">
        <v>497</v>
      </c>
      <c r="D33" s="375" t="s">
        <v>498</v>
      </c>
      <c r="E33" s="376" t="s">
        <v>499</v>
      </c>
      <c r="F33" s="375" t="s">
        <v>500</v>
      </c>
    </row>
    <row r="34" spans="1:13">
      <c r="A34" s="377"/>
      <c r="B34" s="378" t="s">
        <v>501</v>
      </c>
      <c r="C34" s="378" t="s">
        <v>502</v>
      </c>
      <c r="D34" s="378" t="s">
        <v>503</v>
      </c>
      <c r="E34" s="379"/>
      <c r="F34" s="378" t="s">
        <v>504</v>
      </c>
    </row>
    <row r="35" spans="1:13" ht="13.5" thickBot="1">
      <c r="A35" s="380"/>
      <c r="B35" s="381"/>
      <c r="C35" s="382" t="s">
        <v>505</v>
      </c>
      <c r="D35" s="381"/>
      <c r="E35" s="383"/>
      <c r="F35" s="381"/>
    </row>
    <row r="36" spans="1:13" ht="16.5">
      <c r="A36" s="384" t="s">
        <v>506</v>
      </c>
      <c r="B36" s="385"/>
      <c r="C36" s="385"/>
      <c r="D36" s="385"/>
      <c r="E36" s="385"/>
      <c r="F36" s="385"/>
    </row>
    <row r="37" spans="1:13">
      <c r="A37" s="386" t="s">
        <v>507</v>
      </c>
      <c r="B37" s="387"/>
      <c r="C37" s="388"/>
      <c r="D37" s="389"/>
      <c r="E37" s="388"/>
      <c r="F37" s="389"/>
    </row>
    <row r="38" spans="1:13">
      <c r="A38" s="386" t="s">
        <v>508</v>
      </c>
      <c r="B38" s="386"/>
      <c r="C38" s="386"/>
      <c r="D38" s="386"/>
      <c r="E38" s="386"/>
      <c r="F38" s="386"/>
    </row>
    <row r="39" spans="1:13" ht="13.5" thickBot="1">
      <c r="A39" s="390" t="s">
        <v>509</v>
      </c>
      <c r="B39" s="390"/>
      <c r="C39" s="390"/>
      <c r="D39" s="390"/>
      <c r="E39" s="390"/>
      <c r="F39" s="390"/>
    </row>
    <row r="40" spans="1:13" ht="16.5" customHeight="1">
      <c r="A40" s="391" t="s">
        <v>253</v>
      </c>
      <c r="B40" s="391"/>
      <c r="C40" s="391"/>
      <c r="D40" s="391"/>
      <c r="E40" s="391"/>
      <c r="F40" s="391"/>
      <c r="G40" s="392"/>
      <c r="H40" s="392"/>
      <c r="I40" s="392"/>
      <c r="J40" s="393"/>
      <c r="K40" s="393"/>
      <c r="L40" s="393"/>
      <c r="M40" s="393"/>
    </row>
    <row r="41" spans="1:13" s="395" customFormat="1">
      <c r="A41" s="394"/>
    </row>
  </sheetData>
  <mergeCells count="28">
    <mergeCell ref="A30:B30"/>
    <mergeCell ref="A31:I31"/>
    <mergeCell ref="A32:I32"/>
    <mergeCell ref="A33:A35"/>
    <mergeCell ref="E33:E35"/>
    <mergeCell ref="A40:F40"/>
    <mergeCell ref="A21:B21"/>
    <mergeCell ref="A25:B25"/>
    <mergeCell ref="A26:B26"/>
    <mergeCell ref="A27:B27"/>
    <mergeCell ref="A28:B28"/>
    <mergeCell ref="A29:B29"/>
    <mergeCell ref="H6:H7"/>
    <mergeCell ref="I6:I7"/>
    <mergeCell ref="A8:B8"/>
    <mergeCell ref="A9:B9"/>
    <mergeCell ref="A10:B10"/>
    <mergeCell ref="A14:B14"/>
    <mergeCell ref="B1:I1"/>
    <mergeCell ref="A2:I2"/>
    <mergeCell ref="A3:I3"/>
    <mergeCell ref="A4:I4"/>
    <mergeCell ref="A5:I5"/>
    <mergeCell ref="A6:B7"/>
    <mergeCell ref="C6:C7"/>
    <mergeCell ref="D6:D7"/>
    <mergeCell ref="E6:E7"/>
    <mergeCell ref="F6:F7"/>
  </mergeCells>
  <printOptions horizontalCentered="1"/>
  <pageMargins left="0.70866141732283472" right="0.51181102362204722" top="0.55118110236220474" bottom="0.55118110236220474" header="0.11811023622047245" footer="0.11811023622047245"/>
  <pageSetup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A1927-7E32-4B54-B07D-417BDA82C621}">
  <dimension ref="A1:K22"/>
  <sheetViews>
    <sheetView zoomScale="130" zoomScaleNormal="130" workbookViewId="0">
      <selection activeCell="G21" sqref="G21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318" t="s">
        <v>510</v>
      </c>
      <c r="B1" s="396" t="s">
        <v>511</v>
      </c>
      <c r="C1" s="396"/>
      <c r="D1" s="396"/>
      <c r="E1" s="396"/>
      <c r="F1" s="396"/>
      <c r="G1" s="396"/>
      <c r="H1" s="396"/>
      <c r="I1" s="396"/>
      <c r="J1" s="396"/>
      <c r="K1" s="396"/>
    </row>
    <row r="2" spans="1:11" ht="13.5" thickBot="1">
      <c r="A2" s="318"/>
    </row>
    <row r="3" spans="1:11" s="418" customFormat="1" ht="13.5" thickBot="1">
      <c r="A3" s="415" t="s">
        <v>309</v>
      </c>
      <c r="B3" s="416"/>
      <c r="C3" s="416"/>
      <c r="D3" s="416"/>
      <c r="E3" s="416"/>
      <c r="F3" s="416"/>
      <c r="G3" s="416"/>
      <c r="H3" s="416"/>
      <c r="I3" s="416"/>
      <c r="J3" s="416"/>
      <c r="K3" s="417"/>
    </row>
    <row r="4" spans="1:11" s="418" customFormat="1" ht="13.5" thickBot="1">
      <c r="A4" s="419" t="s">
        <v>512</v>
      </c>
      <c r="B4" s="420"/>
      <c r="C4" s="420"/>
      <c r="D4" s="420"/>
      <c r="E4" s="420"/>
      <c r="F4" s="420"/>
      <c r="G4" s="420"/>
      <c r="H4" s="420"/>
      <c r="I4" s="420"/>
      <c r="J4" s="420"/>
      <c r="K4" s="421"/>
    </row>
    <row r="5" spans="1:11" s="418" customFormat="1" ht="13.5" thickBot="1">
      <c r="A5" s="419" t="s">
        <v>532</v>
      </c>
      <c r="B5" s="420"/>
      <c r="C5" s="420"/>
      <c r="D5" s="420"/>
      <c r="E5" s="420"/>
      <c r="F5" s="420"/>
      <c r="G5" s="420"/>
      <c r="H5" s="420"/>
      <c r="I5" s="420"/>
      <c r="J5" s="420"/>
      <c r="K5" s="421"/>
    </row>
    <row r="6" spans="1:11" s="418" customFormat="1" ht="13.5" thickBot="1">
      <c r="A6" s="419" t="s">
        <v>219</v>
      </c>
      <c r="B6" s="420"/>
      <c r="C6" s="420"/>
      <c r="D6" s="420"/>
      <c r="E6" s="420"/>
      <c r="F6" s="420"/>
      <c r="G6" s="420"/>
      <c r="H6" s="420"/>
      <c r="I6" s="420"/>
      <c r="J6" s="420"/>
      <c r="K6" s="421"/>
    </row>
    <row r="7" spans="1:11" s="418" customFormat="1" ht="62.25" customHeight="1" thickBot="1">
      <c r="A7" s="422" t="s">
        <v>513</v>
      </c>
      <c r="B7" s="423" t="s">
        <v>514</v>
      </c>
      <c r="C7" s="423" t="s">
        <v>515</v>
      </c>
      <c r="D7" s="423" t="s">
        <v>516</v>
      </c>
      <c r="E7" s="423" t="s">
        <v>517</v>
      </c>
      <c r="F7" s="423" t="s">
        <v>518</v>
      </c>
      <c r="G7" s="423" t="s">
        <v>519</v>
      </c>
      <c r="H7" s="423" t="s">
        <v>520</v>
      </c>
      <c r="I7" s="423" t="s">
        <v>535</v>
      </c>
      <c r="J7" s="423" t="s">
        <v>533</v>
      </c>
      <c r="K7" s="423" t="s">
        <v>534</v>
      </c>
    </row>
    <row r="8" spans="1:11">
      <c r="A8" s="397"/>
      <c r="B8" s="398"/>
      <c r="C8" s="398"/>
      <c r="D8" s="398"/>
      <c r="E8" s="398"/>
      <c r="F8" s="398"/>
      <c r="G8" s="398"/>
      <c r="H8" s="398"/>
      <c r="I8" s="398"/>
      <c r="J8" s="398"/>
      <c r="K8" s="398"/>
    </row>
    <row r="9" spans="1:11" ht="24.75">
      <c r="A9" s="399" t="s">
        <v>521</v>
      </c>
      <c r="B9" s="400"/>
      <c r="C9" s="400"/>
      <c r="D9" s="400"/>
      <c r="E9" s="401">
        <f>+E10+E11+E12+E13</f>
        <v>0</v>
      </c>
      <c r="F9" s="400"/>
      <c r="G9" s="400"/>
      <c r="H9" s="400"/>
      <c r="I9" s="401">
        <f t="shared" ref="I9:J9" si="0">+I10+I11+I12+I13</f>
        <v>0</v>
      </c>
      <c r="J9" s="401">
        <f t="shared" si="0"/>
        <v>0</v>
      </c>
      <c r="K9" s="401">
        <f>+K10+K11+K12+K13</f>
        <v>0</v>
      </c>
    </row>
    <row r="10" spans="1:11">
      <c r="A10" s="402" t="s">
        <v>522</v>
      </c>
      <c r="B10" s="403"/>
      <c r="C10" s="403"/>
      <c r="D10" s="404"/>
      <c r="E10" s="405"/>
      <c r="F10" s="406"/>
      <c r="G10" s="404"/>
      <c r="H10" s="404"/>
      <c r="I10" s="405"/>
      <c r="J10" s="407"/>
      <c r="K10" s="408"/>
    </row>
    <row r="11" spans="1:11">
      <c r="A11" s="402" t="s">
        <v>523</v>
      </c>
      <c r="B11" s="400"/>
      <c r="C11" s="400"/>
      <c r="D11" s="400"/>
      <c r="E11" s="400"/>
      <c r="F11" s="400"/>
      <c r="G11" s="400"/>
      <c r="H11" s="400"/>
      <c r="I11" s="409"/>
      <c r="J11" s="400"/>
      <c r="K11" s="400"/>
    </row>
    <row r="12" spans="1:11">
      <c r="A12" s="402" t="s">
        <v>524</v>
      </c>
      <c r="B12" s="400"/>
      <c r="C12" s="400"/>
      <c r="D12" s="400"/>
      <c r="E12" s="400"/>
      <c r="F12" s="400"/>
      <c r="G12" s="400"/>
      <c r="H12" s="400"/>
      <c r="I12" s="410"/>
      <c r="J12" s="400"/>
      <c r="K12" s="400"/>
    </row>
    <row r="13" spans="1:11">
      <c r="A13" s="402" t="s">
        <v>525</v>
      </c>
      <c r="B13" s="400"/>
      <c r="C13" s="400"/>
      <c r="D13" s="400"/>
      <c r="E13" s="400"/>
      <c r="F13" s="400"/>
      <c r="G13" s="400"/>
      <c r="H13" s="400"/>
      <c r="I13" s="400"/>
      <c r="J13" s="400"/>
      <c r="K13" s="400"/>
    </row>
    <row r="14" spans="1:11">
      <c r="A14" s="411"/>
      <c r="B14" s="400"/>
      <c r="C14" s="400"/>
      <c r="D14" s="400"/>
      <c r="E14" s="400"/>
      <c r="F14" s="400"/>
      <c r="G14" s="400"/>
      <c r="H14" s="400"/>
      <c r="I14" s="400"/>
      <c r="J14" s="400"/>
      <c r="K14" s="400"/>
    </row>
    <row r="15" spans="1:11" ht="16.5">
      <c r="A15" s="399" t="s">
        <v>526</v>
      </c>
      <c r="B15" s="400"/>
      <c r="C15" s="400"/>
      <c r="D15" s="400"/>
      <c r="E15" s="412">
        <f>+E16+E17+E18+E19</f>
        <v>0</v>
      </c>
      <c r="F15" s="400"/>
      <c r="G15" s="400"/>
      <c r="H15" s="400"/>
      <c r="I15" s="400"/>
      <c r="J15" s="400"/>
      <c r="K15" s="412">
        <f>+K16+K17+K18+K19</f>
        <v>0</v>
      </c>
    </row>
    <row r="16" spans="1:11">
      <c r="A16" s="402" t="s">
        <v>527</v>
      </c>
      <c r="B16" s="400"/>
      <c r="C16" s="400"/>
      <c r="D16" s="400"/>
      <c r="E16" s="400"/>
      <c r="F16" s="400"/>
      <c r="G16" s="400"/>
      <c r="H16" s="400"/>
      <c r="I16" s="400"/>
      <c r="J16" s="400"/>
      <c r="K16" s="400"/>
    </row>
    <row r="17" spans="1:11">
      <c r="A17" s="402" t="s">
        <v>528</v>
      </c>
      <c r="B17" s="400"/>
      <c r="C17" s="400"/>
      <c r="D17" s="400"/>
      <c r="E17" s="400"/>
      <c r="F17" s="400"/>
      <c r="G17" s="400"/>
      <c r="H17" s="400"/>
      <c r="I17" s="400"/>
      <c r="J17" s="400"/>
      <c r="K17" s="400"/>
    </row>
    <row r="18" spans="1:11">
      <c r="A18" s="402" t="s">
        <v>529</v>
      </c>
      <c r="B18" s="400"/>
      <c r="C18" s="400"/>
      <c r="D18" s="400"/>
      <c r="E18" s="400"/>
      <c r="F18" s="400"/>
      <c r="G18" s="400"/>
      <c r="H18" s="400"/>
      <c r="I18" s="400"/>
      <c r="J18" s="400"/>
      <c r="K18" s="400"/>
    </row>
    <row r="19" spans="1:11">
      <c r="A19" s="402" t="s">
        <v>530</v>
      </c>
      <c r="B19" s="400"/>
      <c r="C19" s="400"/>
      <c r="D19" s="400"/>
      <c r="E19" s="400"/>
      <c r="F19" s="400"/>
      <c r="G19" s="400"/>
      <c r="H19" s="400"/>
      <c r="I19" s="400"/>
      <c r="J19" s="400"/>
      <c r="K19" s="400"/>
    </row>
    <row r="20" spans="1:11">
      <c r="A20" s="411"/>
      <c r="B20" s="400"/>
      <c r="C20" s="400"/>
      <c r="D20" s="400"/>
      <c r="E20" s="400"/>
      <c r="F20" s="400"/>
      <c r="G20" s="400"/>
      <c r="H20" s="400"/>
      <c r="I20" s="400"/>
      <c r="J20" s="400"/>
      <c r="K20" s="400"/>
    </row>
    <row r="21" spans="1:11" ht="41.25">
      <c r="A21" s="399" t="s">
        <v>531</v>
      </c>
      <c r="B21" s="400"/>
      <c r="C21" s="400"/>
      <c r="D21" s="400"/>
      <c r="E21" s="401">
        <f>+E9+E15</f>
        <v>0</v>
      </c>
      <c r="F21" s="400"/>
      <c r="G21" s="400"/>
      <c r="H21" s="400"/>
      <c r="I21" s="400"/>
      <c r="J21" s="400"/>
      <c r="K21" s="401">
        <f>+K9+K15</f>
        <v>0</v>
      </c>
    </row>
    <row r="22" spans="1:11" ht="13.5" thickBot="1">
      <c r="A22" s="413"/>
      <c r="B22" s="414"/>
      <c r="C22" s="414"/>
      <c r="D22" s="414"/>
      <c r="E22" s="414"/>
      <c r="F22" s="414"/>
      <c r="G22" s="414"/>
      <c r="H22" s="414"/>
      <c r="I22" s="414"/>
      <c r="J22" s="414"/>
      <c r="K22" s="414"/>
    </row>
  </sheetData>
  <mergeCells count="5">
    <mergeCell ref="B1:K1"/>
    <mergeCell ref="A3:K3"/>
    <mergeCell ref="A4:K4"/>
    <mergeCell ref="A5:K5"/>
    <mergeCell ref="A6:K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">
    <pageSetUpPr fitToPage="1"/>
  </sheetPr>
  <dimension ref="A1:I61"/>
  <sheetViews>
    <sheetView topLeftCell="C1" workbookViewId="0">
      <selection activeCell="D17" sqref="D17"/>
    </sheetView>
  </sheetViews>
  <sheetFormatPr baseColWidth="10" defaultColWidth="0" defaultRowHeight="12.75"/>
  <cols>
    <col min="1" max="2" width="0.28515625" style="92" hidden="1" customWidth="1"/>
    <col min="3" max="3" width="3.140625" style="92" customWidth="1"/>
    <col min="4" max="4" width="99.5703125" style="92" customWidth="1"/>
    <col min="5" max="5" width="24.85546875" style="93" customWidth="1"/>
    <col min="6" max="7" width="23.28515625" style="93" customWidth="1"/>
    <col min="8" max="8" width="11.5703125" style="92" customWidth="1"/>
    <col min="9" max="256" width="0" style="92" hidden="1"/>
    <col min="257" max="258" width="0" style="92" hidden="1" customWidth="1"/>
    <col min="259" max="259" width="3.140625" style="92" customWidth="1"/>
    <col min="260" max="260" width="105.7109375" style="92" customWidth="1"/>
    <col min="261" max="263" width="40.7109375" style="92" customWidth="1"/>
    <col min="264" max="264" width="11.5703125" style="92" customWidth="1"/>
    <col min="265" max="512" width="0" style="92" hidden="1"/>
    <col min="513" max="514" width="0" style="92" hidden="1" customWidth="1"/>
    <col min="515" max="515" width="3.140625" style="92" customWidth="1"/>
    <col min="516" max="516" width="105.7109375" style="92" customWidth="1"/>
    <col min="517" max="519" width="40.7109375" style="92" customWidth="1"/>
    <col min="520" max="520" width="11.5703125" style="92" customWidth="1"/>
    <col min="521" max="768" width="0" style="92" hidden="1"/>
    <col min="769" max="770" width="0" style="92" hidden="1" customWidth="1"/>
    <col min="771" max="771" width="3.140625" style="92" customWidth="1"/>
    <col min="772" max="772" width="105.7109375" style="92" customWidth="1"/>
    <col min="773" max="775" width="40.7109375" style="92" customWidth="1"/>
    <col min="776" max="776" width="11.5703125" style="92" customWidth="1"/>
    <col min="777" max="1024" width="0" style="92" hidden="1"/>
    <col min="1025" max="1026" width="0" style="92" hidden="1" customWidth="1"/>
    <col min="1027" max="1027" width="3.140625" style="92" customWidth="1"/>
    <col min="1028" max="1028" width="105.7109375" style="92" customWidth="1"/>
    <col min="1029" max="1031" width="40.7109375" style="92" customWidth="1"/>
    <col min="1032" max="1032" width="11.5703125" style="92" customWidth="1"/>
    <col min="1033" max="1280" width="0" style="92" hidden="1"/>
    <col min="1281" max="1282" width="0" style="92" hidden="1" customWidth="1"/>
    <col min="1283" max="1283" width="3.140625" style="92" customWidth="1"/>
    <col min="1284" max="1284" width="105.7109375" style="92" customWidth="1"/>
    <col min="1285" max="1287" width="40.7109375" style="92" customWidth="1"/>
    <col min="1288" max="1288" width="11.5703125" style="92" customWidth="1"/>
    <col min="1289" max="1536" width="0" style="92" hidden="1"/>
    <col min="1537" max="1538" width="0" style="92" hidden="1" customWidth="1"/>
    <col min="1539" max="1539" width="3.140625" style="92" customWidth="1"/>
    <col min="1540" max="1540" width="105.7109375" style="92" customWidth="1"/>
    <col min="1541" max="1543" width="40.7109375" style="92" customWidth="1"/>
    <col min="1544" max="1544" width="11.5703125" style="92" customWidth="1"/>
    <col min="1545" max="1792" width="0" style="92" hidden="1"/>
    <col min="1793" max="1794" width="0" style="92" hidden="1" customWidth="1"/>
    <col min="1795" max="1795" width="3.140625" style="92" customWidth="1"/>
    <col min="1796" max="1796" width="105.7109375" style="92" customWidth="1"/>
    <col min="1797" max="1799" width="40.7109375" style="92" customWidth="1"/>
    <col min="1800" max="1800" width="11.5703125" style="92" customWidth="1"/>
    <col min="1801" max="2048" width="0" style="92" hidden="1"/>
    <col min="2049" max="2050" width="0" style="92" hidden="1" customWidth="1"/>
    <col min="2051" max="2051" width="3.140625" style="92" customWidth="1"/>
    <col min="2052" max="2052" width="105.7109375" style="92" customWidth="1"/>
    <col min="2053" max="2055" width="40.7109375" style="92" customWidth="1"/>
    <col min="2056" max="2056" width="11.5703125" style="92" customWidth="1"/>
    <col min="2057" max="2304" width="0" style="92" hidden="1"/>
    <col min="2305" max="2306" width="0" style="92" hidden="1" customWidth="1"/>
    <col min="2307" max="2307" width="3.140625" style="92" customWidth="1"/>
    <col min="2308" max="2308" width="105.7109375" style="92" customWidth="1"/>
    <col min="2309" max="2311" width="40.7109375" style="92" customWidth="1"/>
    <col min="2312" max="2312" width="11.5703125" style="92" customWidth="1"/>
    <col min="2313" max="2560" width="0" style="92" hidden="1"/>
    <col min="2561" max="2562" width="0" style="92" hidden="1" customWidth="1"/>
    <col min="2563" max="2563" width="3.140625" style="92" customWidth="1"/>
    <col min="2564" max="2564" width="105.7109375" style="92" customWidth="1"/>
    <col min="2565" max="2567" width="40.7109375" style="92" customWidth="1"/>
    <col min="2568" max="2568" width="11.5703125" style="92" customWidth="1"/>
    <col min="2569" max="2816" width="0" style="92" hidden="1"/>
    <col min="2817" max="2818" width="0" style="92" hidden="1" customWidth="1"/>
    <col min="2819" max="2819" width="3.140625" style="92" customWidth="1"/>
    <col min="2820" max="2820" width="105.7109375" style="92" customWidth="1"/>
    <col min="2821" max="2823" width="40.7109375" style="92" customWidth="1"/>
    <col min="2824" max="2824" width="11.5703125" style="92" customWidth="1"/>
    <col min="2825" max="3072" width="0" style="92" hidden="1"/>
    <col min="3073" max="3074" width="0" style="92" hidden="1" customWidth="1"/>
    <col min="3075" max="3075" width="3.140625" style="92" customWidth="1"/>
    <col min="3076" max="3076" width="105.7109375" style="92" customWidth="1"/>
    <col min="3077" max="3079" width="40.7109375" style="92" customWidth="1"/>
    <col min="3080" max="3080" width="11.5703125" style="92" customWidth="1"/>
    <col min="3081" max="3328" width="0" style="92" hidden="1"/>
    <col min="3329" max="3330" width="0" style="92" hidden="1" customWidth="1"/>
    <col min="3331" max="3331" width="3.140625" style="92" customWidth="1"/>
    <col min="3332" max="3332" width="105.7109375" style="92" customWidth="1"/>
    <col min="3333" max="3335" width="40.7109375" style="92" customWidth="1"/>
    <col min="3336" max="3336" width="11.5703125" style="92" customWidth="1"/>
    <col min="3337" max="3584" width="0" style="92" hidden="1"/>
    <col min="3585" max="3586" width="0" style="92" hidden="1" customWidth="1"/>
    <col min="3587" max="3587" width="3.140625" style="92" customWidth="1"/>
    <col min="3588" max="3588" width="105.7109375" style="92" customWidth="1"/>
    <col min="3589" max="3591" width="40.7109375" style="92" customWidth="1"/>
    <col min="3592" max="3592" width="11.5703125" style="92" customWidth="1"/>
    <col min="3593" max="3840" width="0" style="92" hidden="1"/>
    <col min="3841" max="3842" width="0" style="92" hidden="1" customWidth="1"/>
    <col min="3843" max="3843" width="3.140625" style="92" customWidth="1"/>
    <col min="3844" max="3844" width="105.7109375" style="92" customWidth="1"/>
    <col min="3845" max="3847" width="40.7109375" style="92" customWidth="1"/>
    <col min="3848" max="3848" width="11.5703125" style="92" customWidth="1"/>
    <col min="3849" max="4096" width="0" style="92" hidden="1"/>
    <col min="4097" max="4098" width="0" style="92" hidden="1" customWidth="1"/>
    <col min="4099" max="4099" width="3.140625" style="92" customWidth="1"/>
    <col min="4100" max="4100" width="105.7109375" style="92" customWidth="1"/>
    <col min="4101" max="4103" width="40.7109375" style="92" customWidth="1"/>
    <col min="4104" max="4104" width="11.5703125" style="92" customWidth="1"/>
    <col min="4105" max="4352" width="0" style="92" hidden="1"/>
    <col min="4353" max="4354" width="0" style="92" hidden="1" customWidth="1"/>
    <col min="4355" max="4355" width="3.140625" style="92" customWidth="1"/>
    <col min="4356" max="4356" width="105.7109375" style="92" customWidth="1"/>
    <col min="4357" max="4359" width="40.7109375" style="92" customWidth="1"/>
    <col min="4360" max="4360" width="11.5703125" style="92" customWidth="1"/>
    <col min="4361" max="4608" width="0" style="92" hidden="1"/>
    <col min="4609" max="4610" width="0" style="92" hidden="1" customWidth="1"/>
    <col min="4611" max="4611" width="3.140625" style="92" customWidth="1"/>
    <col min="4612" max="4612" width="105.7109375" style="92" customWidth="1"/>
    <col min="4613" max="4615" width="40.7109375" style="92" customWidth="1"/>
    <col min="4616" max="4616" width="11.5703125" style="92" customWidth="1"/>
    <col min="4617" max="4864" width="0" style="92" hidden="1"/>
    <col min="4865" max="4866" width="0" style="92" hidden="1" customWidth="1"/>
    <col min="4867" max="4867" width="3.140625" style="92" customWidth="1"/>
    <col min="4868" max="4868" width="105.7109375" style="92" customWidth="1"/>
    <col min="4869" max="4871" width="40.7109375" style="92" customWidth="1"/>
    <col min="4872" max="4872" width="11.5703125" style="92" customWidth="1"/>
    <col min="4873" max="5120" width="0" style="92" hidden="1"/>
    <col min="5121" max="5122" width="0" style="92" hidden="1" customWidth="1"/>
    <col min="5123" max="5123" width="3.140625" style="92" customWidth="1"/>
    <col min="5124" max="5124" width="105.7109375" style="92" customWidth="1"/>
    <col min="5125" max="5127" width="40.7109375" style="92" customWidth="1"/>
    <col min="5128" max="5128" width="11.5703125" style="92" customWidth="1"/>
    <col min="5129" max="5376" width="0" style="92" hidden="1"/>
    <col min="5377" max="5378" width="0" style="92" hidden="1" customWidth="1"/>
    <col min="5379" max="5379" width="3.140625" style="92" customWidth="1"/>
    <col min="5380" max="5380" width="105.7109375" style="92" customWidth="1"/>
    <col min="5381" max="5383" width="40.7109375" style="92" customWidth="1"/>
    <col min="5384" max="5384" width="11.5703125" style="92" customWidth="1"/>
    <col min="5385" max="5632" width="0" style="92" hidden="1"/>
    <col min="5633" max="5634" width="0" style="92" hidden="1" customWidth="1"/>
    <col min="5635" max="5635" width="3.140625" style="92" customWidth="1"/>
    <col min="5636" max="5636" width="105.7109375" style="92" customWidth="1"/>
    <col min="5637" max="5639" width="40.7109375" style="92" customWidth="1"/>
    <col min="5640" max="5640" width="11.5703125" style="92" customWidth="1"/>
    <col min="5641" max="5888" width="0" style="92" hidden="1"/>
    <col min="5889" max="5890" width="0" style="92" hidden="1" customWidth="1"/>
    <col min="5891" max="5891" width="3.140625" style="92" customWidth="1"/>
    <col min="5892" max="5892" width="105.7109375" style="92" customWidth="1"/>
    <col min="5893" max="5895" width="40.7109375" style="92" customWidth="1"/>
    <col min="5896" max="5896" width="11.5703125" style="92" customWidth="1"/>
    <col min="5897" max="6144" width="0" style="92" hidden="1"/>
    <col min="6145" max="6146" width="0" style="92" hidden="1" customWidth="1"/>
    <col min="6147" max="6147" width="3.140625" style="92" customWidth="1"/>
    <col min="6148" max="6148" width="105.7109375" style="92" customWidth="1"/>
    <col min="6149" max="6151" width="40.7109375" style="92" customWidth="1"/>
    <col min="6152" max="6152" width="11.5703125" style="92" customWidth="1"/>
    <col min="6153" max="6400" width="0" style="92" hidden="1"/>
    <col min="6401" max="6402" width="0" style="92" hidden="1" customWidth="1"/>
    <col min="6403" max="6403" width="3.140625" style="92" customWidth="1"/>
    <col min="6404" max="6404" width="105.7109375" style="92" customWidth="1"/>
    <col min="6405" max="6407" width="40.7109375" style="92" customWidth="1"/>
    <col min="6408" max="6408" width="11.5703125" style="92" customWidth="1"/>
    <col min="6409" max="6656" width="0" style="92" hidden="1"/>
    <col min="6657" max="6658" width="0" style="92" hidden="1" customWidth="1"/>
    <col min="6659" max="6659" width="3.140625" style="92" customWidth="1"/>
    <col min="6660" max="6660" width="105.7109375" style="92" customWidth="1"/>
    <col min="6661" max="6663" width="40.7109375" style="92" customWidth="1"/>
    <col min="6664" max="6664" width="11.5703125" style="92" customWidth="1"/>
    <col min="6665" max="6912" width="0" style="92" hidden="1"/>
    <col min="6913" max="6914" width="0" style="92" hidden="1" customWidth="1"/>
    <col min="6915" max="6915" width="3.140625" style="92" customWidth="1"/>
    <col min="6916" max="6916" width="105.7109375" style="92" customWidth="1"/>
    <col min="6917" max="6919" width="40.7109375" style="92" customWidth="1"/>
    <col min="6920" max="6920" width="11.5703125" style="92" customWidth="1"/>
    <col min="6921" max="7168" width="0" style="92" hidden="1"/>
    <col min="7169" max="7170" width="0" style="92" hidden="1" customWidth="1"/>
    <col min="7171" max="7171" width="3.140625" style="92" customWidth="1"/>
    <col min="7172" max="7172" width="105.7109375" style="92" customWidth="1"/>
    <col min="7173" max="7175" width="40.7109375" style="92" customWidth="1"/>
    <col min="7176" max="7176" width="11.5703125" style="92" customWidth="1"/>
    <col min="7177" max="7424" width="0" style="92" hidden="1"/>
    <col min="7425" max="7426" width="0" style="92" hidden="1" customWidth="1"/>
    <col min="7427" max="7427" width="3.140625" style="92" customWidth="1"/>
    <col min="7428" max="7428" width="105.7109375" style="92" customWidth="1"/>
    <col min="7429" max="7431" width="40.7109375" style="92" customWidth="1"/>
    <col min="7432" max="7432" width="11.5703125" style="92" customWidth="1"/>
    <col min="7433" max="7680" width="0" style="92" hidden="1"/>
    <col min="7681" max="7682" width="0" style="92" hidden="1" customWidth="1"/>
    <col min="7683" max="7683" width="3.140625" style="92" customWidth="1"/>
    <col min="7684" max="7684" width="105.7109375" style="92" customWidth="1"/>
    <col min="7685" max="7687" width="40.7109375" style="92" customWidth="1"/>
    <col min="7688" max="7688" width="11.5703125" style="92" customWidth="1"/>
    <col min="7689" max="7936" width="0" style="92" hidden="1"/>
    <col min="7937" max="7938" width="0" style="92" hidden="1" customWidth="1"/>
    <col min="7939" max="7939" width="3.140625" style="92" customWidth="1"/>
    <col min="7940" max="7940" width="105.7109375" style="92" customWidth="1"/>
    <col min="7941" max="7943" width="40.7109375" style="92" customWidth="1"/>
    <col min="7944" max="7944" width="11.5703125" style="92" customWidth="1"/>
    <col min="7945" max="8192" width="0" style="92" hidden="1"/>
    <col min="8193" max="8194" width="0" style="92" hidden="1" customWidth="1"/>
    <col min="8195" max="8195" width="3.140625" style="92" customWidth="1"/>
    <col min="8196" max="8196" width="105.7109375" style="92" customWidth="1"/>
    <col min="8197" max="8199" width="40.7109375" style="92" customWidth="1"/>
    <col min="8200" max="8200" width="11.5703125" style="92" customWidth="1"/>
    <col min="8201" max="8448" width="0" style="92" hidden="1"/>
    <col min="8449" max="8450" width="0" style="92" hidden="1" customWidth="1"/>
    <col min="8451" max="8451" width="3.140625" style="92" customWidth="1"/>
    <col min="8452" max="8452" width="105.7109375" style="92" customWidth="1"/>
    <col min="8453" max="8455" width="40.7109375" style="92" customWidth="1"/>
    <col min="8456" max="8456" width="11.5703125" style="92" customWidth="1"/>
    <col min="8457" max="8704" width="0" style="92" hidden="1"/>
    <col min="8705" max="8706" width="0" style="92" hidden="1" customWidth="1"/>
    <col min="8707" max="8707" width="3.140625" style="92" customWidth="1"/>
    <col min="8708" max="8708" width="105.7109375" style="92" customWidth="1"/>
    <col min="8709" max="8711" width="40.7109375" style="92" customWidth="1"/>
    <col min="8712" max="8712" width="11.5703125" style="92" customWidth="1"/>
    <col min="8713" max="8960" width="0" style="92" hidden="1"/>
    <col min="8961" max="8962" width="0" style="92" hidden="1" customWidth="1"/>
    <col min="8963" max="8963" width="3.140625" style="92" customWidth="1"/>
    <col min="8964" max="8964" width="105.7109375" style="92" customWidth="1"/>
    <col min="8965" max="8967" width="40.7109375" style="92" customWidth="1"/>
    <col min="8968" max="8968" width="11.5703125" style="92" customWidth="1"/>
    <col min="8969" max="9216" width="0" style="92" hidden="1"/>
    <col min="9217" max="9218" width="0" style="92" hidden="1" customWidth="1"/>
    <col min="9219" max="9219" width="3.140625" style="92" customWidth="1"/>
    <col min="9220" max="9220" width="105.7109375" style="92" customWidth="1"/>
    <col min="9221" max="9223" width="40.7109375" style="92" customWidth="1"/>
    <col min="9224" max="9224" width="11.5703125" style="92" customWidth="1"/>
    <col min="9225" max="9472" width="0" style="92" hidden="1"/>
    <col min="9473" max="9474" width="0" style="92" hidden="1" customWidth="1"/>
    <col min="9475" max="9475" width="3.140625" style="92" customWidth="1"/>
    <col min="9476" max="9476" width="105.7109375" style="92" customWidth="1"/>
    <col min="9477" max="9479" width="40.7109375" style="92" customWidth="1"/>
    <col min="9480" max="9480" width="11.5703125" style="92" customWidth="1"/>
    <col min="9481" max="9728" width="0" style="92" hidden="1"/>
    <col min="9729" max="9730" width="0" style="92" hidden="1" customWidth="1"/>
    <col min="9731" max="9731" width="3.140625" style="92" customWidth="1"/>
    <col min="9732" max="9732" width="105.7109375" style="92" customWidth="1"/>
    <col min="9733" max="9735" width="40.7109375" style="92" customWidth="1"/>
    <col min="9736" max="9736" width="11.5703125" style="92" customWidth="1"/>
    <col min="9737" max="9984" width="0" style="92" hidden="1"/>
    <col min="9985" max="9986" width="0" style="92" hidden="1" customWidth="1"/>
    <col min="9987" max="9987" width="3.140625" style="92" customWidth="1"/>
    <col min="9988" max="9988" width="105.7109375" style="92" customWidth="1"/>
    <col min="9989" max="9991" width="40.7109375" style="92" customWidth="1"/>
    <col min="9992" max="9992" width="11.5703125" style="92" customWidth="1"/>
    <col min="9993" max="10240" width="0" style="92" hidden="1"/>
    <col min="10241" max="10242" width="0" style="92" hidden="1" customWidth="1"/>
    <col min="10243" max="10243" width="3.140625" style="92" customWidth="1"/>
    <col min="10244" max="10244" width="105.7109375" style="92" customWidth="1"/>
    <col min="10245" max="10247" width="40.7109375" style="92" customWidth="1"/>
    <col min="10248" max="10248" width="11.5703125" style="92" customWidth="1"/>
    <col min="10249" max="10496" width="0" style="92" hidden="1"/>
    <col min="10497" max="10498" width="0" style="92" hidden="1" customWidth="1"/>
    <col min="10499" max="10499" width="3.140625" style="92" customWidth="1"/>
    <col min="10500" max="10500" width="105.7109375" style="92" customWidth="1"/>
    <col min="10501" max="10503" width="40.7109375" style="92" customWidth="1"/>
    <col min="10504" max="10504" width="11.5703125" style="92" customWidth="1"/>
    <col min="10505" max="10752" width="0" style="92" hidden="1"/>
    <col min="10753" max="10754" width="0" style="92" hidden="1" customWidth="1"/>
    <col min="10755" max="10755" width="3.140625" style="92" customWidth="1"/>
    <col min="10756" max="10756" width="105.7109375" style="92" customWidth="1"/>
    <col min="10757" max="10759" width="40.7109375" style="92" customWidth="1"/>
    <col min="10760" max="10760" width="11.5703125" style="92" customWidth="1"/>
    <col min="10761" max="11008" width="0" style="92" hidden="1"/>
    <col min="11009" max="11010" width="0" style="92" hidden="1" customWidth="1"/>
    <col min="11011" max="11011" width="3.140625" style="92" customWidth="1"/>
    <col min="11012" max="11012" width="105.7109375" style="92" customWidth="1"/>
    <col min="11013" max="11015" width="40.7109375" style="92" customWidth="1"/>
    <col min="11016" max="11016" width="11.5703125" style="92" customWidth="1"/>
    <col min="11017" max="11264" width="0" style="92" hidden="1"/>
    <col min="11265" max="11266" width="0" style="92" hidden="1" customWidth="1"/>
    <col min="11267" max="11267" width="3.140625" style="92" customWidth="1"/>
    <col min="11268" max="11268" width="105.7109375" style="92" customWidth="1"/>
    <col min="11269" max="11271" width="40.7109375" style="92" customWidth="1"/>
    <col min="11272" max="11272" width="11.5703125" style="92" customWidth="1"/>
    <col min="11273" max="11520" width="0" style="92" hidden="1"/>
    <col min="11521" max="11522" width="0" style="92" hidden="1" customWidth="1"/>
    <col min="11523" max="11523" width="3.140625" style="92" customWidth="1"/>
    <col min="11524" max="11524" width="105.7109375" style="92" customWidth="1"/>
    <col min="11525" max="11527" width="40.7109375" style="92" customWidth="1"/>
    <col min="11528" max="11528" width="11.5703125" style="92" customWidth="1"/>
    <col min="11529" max="11776" width="0" style="92" hidden="1"/>
    <col min="11777" max="11778" width="0" style="92" hidden="1" customWidth="1"/>
    <col min="11779" max="11779" width="3.140625" style="92" customWidth="1"/>
    <col min="11780" max="11780" width="105.7109375" style="92" customWidth="1"/>
    <col min="11781" max="11783" width="40.7109375" style="92" customWidth="1"/>
    <col min="11784" max="11784" width="11.5703125" style="92" customWidth="1"/>
    <col min="11785" max="12032" width="0" style="92" hidden="1"/>
    <col min="12033" max="12034" width="0" style="92" hidden="1" customWidth="1"/>
    <col min="12035" max="12035" width="3.140625" style="92" customWidth="1"/>
    <col min="12036" max="12036" width="105.7109375" style="92" customWidth="1"/>
    <col min="12037" max="12039" width="40.7109375" style="92" customWidth="1"/>
    <col min="12040" max="12040" width="11.5703125" style="92" customWidth="1"/>
    <col min="12041" max="12288" width="0" style="92" hidden="1"/>
    <col min="12289" max="12290" width="0" style="92" hidden="1" customWidth="1"/>
    <col min="12291" max="12291" width="3.140625" style="92" customWidth="1"/>
    <col min="12292" max="12292" width="105.7109375" style="92" customWidth="1"/>
    <col min="12293" max="12295" width="40.7109375" style="92" customWidth="1"/>
    <col min="12296" max="12296" width="11.5703125" style="92" customWidth="1"/>
    <col min="12297" max="12544" width="0" style="92" hidden="1"/>
    <col min="12545" max="12546" width="0" style="92" hidden="1" customWidth="1"/>
    <col min="12547" max="12547" width="3.140625" style="92" customWidth="1"/>
    <col min="12548" max="12548" width="105.7109375" style="92" customWidth="1"/>
    <col min="12549" max="12551" width="40.7109375" style="92" customWidth="1"/>
    <col min="12552" max="12552" width="11.5703125" style="92" customWidth="1"/>
    <col min="12553" max="12800" width="0" style="92" hidden="1"/>
    <col min="12801" max="12802" width="0" style="92" hidden="1" customWidth="1"/>
    <col min="12803" max="12803" width="3.140625" style="92" customWidth="1"/>
    <col min="12804" max="12804" width="105.7109375" style="92" customWidth="1"/>
    <col min="12805" max="12807" width="40.7109375" style="92" customWidth="1"/>
    <col min="12808" max="12808" width="11.5703125" style="92" customWidth="1"/>
    <col min="12809" max="13056" width="0" style="92" hidden="1"/>
    <col min="13057" max="13058" width="0" style="92" hidden="1" customWidth="1"/>
    <col min="13059" max="13059" width="3.140625" style="92" customWidth="1"/>
    <col min="13060" max="13060" width="105.7109375" style="92" customWidth="1"/>
    <col min="13061" max="13063" width="40.7109375" style="92" customWidth="1"/>
    <col min="13064" max="13064" width="11.5703125" style="92" customWidth="1"/>
    <col min="13065" max="13312" width="0" style="92" hidden="1"/>
    <col min="13313" max="13314" width="0" style="92" hidden="1" customWidth="1"/>
    <col min="13315" max="13315" width="3.140625" style="92" customWidth="1"/>
    <col min="13316" max="13316" width="105.7109375" style="92" customWidth="1"/>
    <col min="13317" max="13319" width="40.7109375" style="92" customWidth="1"/>
    <col min="13320" max="13320" width="11.5703125" style="92" customWidth="1"/>
    <col min="13321" max="13568" width="0" style="92" hidden="1"/>
    <col min="13569" max="13570" width="0" style="92" hidden="1" customWidth="1"/>
    <col min="13571" max="13571" width="3.140625" style="92" customWidth="1"/>
    <col min="13572" max="13572" width="105.7109375" style="92" customWidth="1"/>
    <col min="13573" max="13575" width="40.7109375" style="92" customWidth="1"/>
    <col min="13576" max="13576" width="11.5703125" style="92" customWidth="1"/>
    <col min="13577" max="13824" width="0" style="92" hidden="1"/>
    <col min="13825" max="13826" width="0" style="92" hidden="1" customWidth="1"/>
    <col min="13827" max="13827" width="3.140625" style="92" customWidth="1"/>
    <col min="13828" max="13828" width="105.7109375" style="92" customWidth="1"/>
    <col min="13829" max="13831" width="40.7109375" style="92" customWidth="1"/>
    <col min="13832" max="13832" width="11.5703125" style="92" customWidth="1"/>
    <col min="13833" max="14080" width="0" style="92" hidden="1"/>
    <col min="14081" max="14082" width="0" style="92" hidden="1" customWidth="1"/>
    <col min="14083" max="14083" width="3.140625" style="92" customWidth="1"/>
    <col min="14084" max="14084" width="105.7109375" style="92" customWidth="1"/>
    <col min="14085" max="14087" width="40.7109375" style="92" customWidth="1"/>
    <col min="14088" max="14088" width="11.5703125" style="92" customWidth="1"/>
    <col min="14089" max="14336" width="0" style="92" hidden="1"/>
    <col min="14337" max="14338" width="0" style="92" hidden="1" customWidth="1"/>
    <col min="14339" max="14339" width="3.140625" style="92" customWidth="1"/>
    <col min="14340" max="14340" width="105.7109375" style="92" customWidth="1"/>
    <col min="14341" max="14343" width="40.7109375" style="92" customWidth="1"/>
    <col min="14344" max="14344" width="11.5703125" style="92" customWidth="1"/>
    <col min="14345" max="14592" width="0" style="92" hidden="1"/>
    <col min="14593" max="14594" width="0" style="92" hidden="1" customWidth="1"/>
    <col min="14595" max="14595" width="3.140625" style="92" customWidth="1"/>
    <col min="14596" max="14596" width="105.7109375" style="92" customWidth="1"/>
    <col min="14597" max="14599" width="40.7109375" style="92" customWidth="1"/>
    <col min="14600" max="14600" width="11.5703125" style="92" customWidth="1"/>
    <col min="14601" max="14848" width="0" style="92" hidden="1"/>
    <col min="14849" max="14850" width="0" style="92" hidden="1" customWidth="1"/>
    <col min="14851" max="14851" width="3.140625" style="92" customWidth="1"/>
    <col min="14852" max="14852" width="105.7109375" style="92" customWidth="1"/>
    <col min="14853" max="14855" width="40.7109375" style="92" customWidth="1"/>
    <col min="14856" max="14856" width="11.5703125" style="92" customWidth="1"/>
    <col min="14857" max="15104" width="0" style="92" hidden="1"/>
    <col min="15105" max="15106" width="0" style="92" hidden="1" customWidth="1"/>
    <col min="15107" max="15107" width="3.140625" style="92" customWidth="1"/>
    <col min="15108" max="15108" width="105.7109375" style="92" customWidth="1"/>
    <col min="15109" max="15111" width="40.7109375" style="92" customWidth="1"/>
    <col min="15112" max="15112" width="11.5703125" style="92" customWidth="1"/>
    <col min="15113" max="15360" width="0" style="92" hidden="1"/>
    <col min="15361" max="15362" width="0" style="92" hidden="1" customWidth="1"/>
    <col min="15363" max="15363" width="3.140625" style="92" customWidth="1"/>
    <col min="15364" max="15364" width="105.7109375" style="92" customWidth="1"/>
    <col min="15365" max="15367" width="40.7109375" style="92" customWidth="1"/>
    <col min="15368" max="15368" width="11.5703125" style="92" customWidth="1"/>
    <col min="15369" max="15616" width="0" style="92" hidden="1"/>
    <col min="15617" max="15618" width="0" style="92" hidden="1" customWidth="1"/>
    <col min="15619" max="15619" width="3.140625" style="92" customWidth="1"/>
    <col min="15620" max="15620" width="105.7109375" style="92" customWidth="1"/>
    <col min="15621" max="15623" width="40.7109375" style="92" customWidth="1"/>
    <col min="15624" max="15624" width="11.5703125" style="92" customWidth="1"/>
    <col min="15625" max="15872" width="0" style="92" hidden="1"/>
    <col min="15873" max="15874" width="0" style="92" hidden="1" customWidth="1"/>
    <col min="15875" max="15875" width="3.140625" style="92" customWidth="1"/>
    <col min="15876" max="15876" width="105.7109375" style="92" customWidth="1"/>
    <col min="15877" max="15879" width="40.7109375" style="92" customWidth="1"/>
    <col min="15880" max="15880" width="11.5703125" style="92" customWidth="1"/>
    <col min="15881" max="16128" width="0" style="92" hidden="1"/>
    <col min="16129" max="16130" width="0" style="92" hidden="1" customWidth="1"/>
    <col min="16131" max="16131" width="3.140625" style="92" customWidth="1"/>
    <col min="16132" max="16132" width="105.7109375" style="92" customWidth="1"/>
    <col min="16133" max="16135" width="40.7109375" style="92" customWidth="1"/>
    <col min="16136" max="16136" width="11.5703125" style="92" customWidth="1"/>
    <col min="16137" max="16384" width="0" style="92" hidden="1"/>
  </cols>
  <sheetData>
    <row r="1" spans="4:9" ht="15" customHeight="1"/>
    <row r="2" spans="4:9" ht="15" customHeight="1"/>
    <row r="3" spans="4:9" ht="25.15" customHeight="1">
      <c r="D3" s="154" t="s">
        <v>309</v>
      </c>
      <c r="E3" s="155"/>
      <c r="F3" s="155"/>
      <c r="G3" s="156"/>
    </row>
    <row r="4" spans="4:9" ht="15" customHeight="1">
      <c r="D4" s="157" t="s">
        <v>218</v>
      </c>
      <c r="E4" s="158"/>
      <c r="F4" s="158"/>
      <c r="G4" s="159"/>
    </row>
    <row r="5" spans="4:9" ht="15" customHeight="1">
      <c r="D5" s="160" t="s">
        <v>325</v>
      </c>
      <c r="E5" s="161"/>
      <c r="F5" s="161"/>
      <c r="G5" s="162"/>
    </row>
    <row r="6" spans="4:9" ht="15" customHeight="1">
      <c r="D6" s="163" t="s">
        <v>219</v>
      </c>
      <c r="E6" s="164"/>
      <c r="F6" s="164"/>
      <c r="G6" s="165"/>
    </row>
    <row r="7" spans="4:9" ht="15" customHeight="1"/>
    <row r="8" spans="4:9" ht="15">
      <c r="D8" s="118" t="s">
        <v>220</v>
      </c>
      <c r="E8" s="119" t="s">
        <v>257</v>
      </c>
      <c r="F8" s="119" t="s">
        <v>43</v>
      </c>
      <c r="G8" s="119" t="s">
        <v>258</v>
      </c>
    </row>
    <row r="9" spans="4:9" ht="15" customHeight="1">
      <c r="D9" s="94" t="s">
        <v>221</v>
      </c>
      <c r="E9" s="95">
        <f>+E10+E11+E12</f>
        <v>3338533759</v>
      </c>
      <c r="F9" s="95">
        <f t="shared" ref="F9:G9" si="0">+F10+F11+F12</f>
        <v>4761373516.5900002</v>
      </c>
      <c r="G9" s="95">
        <f t="shared" si="0"/>
        <v>4761373516.5900002</v>
      </c>
      <c r="I9" s="96"/>
    </row>
    <row r="10" spans="4:9" ht="15" customHeight="1">
      <c r="D10" s="97" t="s">
        <v>222</v>
      </c>
      <c r="E10" s="98">
        <f>+E39</f>
        <v>438768099</v>
      </c>
      <c r="F10" s="98">
        <f t="shared" ref="F10:G10" si="1">+F39</f>
        <v>570072543.97000003</v>
      </c>
      <c r="G10" s="98">
        <f t="shared" si="1"/>
        <v>570072543.97000003</v>
      </c>
      <c r="I10" s="96"/>
    </row>
    <row r="11" spans="4:9" ht="15" customHeight="1">
      <c r="D11" s="97" t="s">
        <v>223</v>
      </c>
      <c r="E11" s="99">
        <f>+E49</f>
        <v>2899765660</v>
      </c>
      <c r="F11" s="99">
        <f t="shared" ref="F11:G11" si="2">+F49</f>
        <v>4191300972.6199999</v>
      </c>
      <c r="G11" s="99">
        <f t="shared" si="2"/>
        <v>4191300972.6199999</v>
      </c>
    </row>
    <row r="12" spans="4:9" ht="15" customHeight="1">
      <c r="D12" s="97" t="s">
        <v>224</v>
      </c>
      <c r="E12" s="99">
        <f>+E36</f>
        <v>0</v>
      </c>
      <c r="F12" s="99">
        <f t="shared" ref="F12:G12" si="3">+F36</f>
        <v>0</v>
      </c>
      <c r="G12" s="99">
        <f t="shared" si="3"/>
        <v>0</v>
      </c>
    </row>
    <row r="13" spans="4:9" ht="15" customHeight="1">
      <c r="D13" s="94" t="s">
        <v>310</v>
      </c>
      <c r="E13" s="95">
        <f>+E14+E15</f>
        <v>3338533759</v>
      </c>
      <c r="F13" s="95">
        <f t="shared" ref="F13:G13" si="4">+F14+F15</f>
        <v>4700627513.6900005</v>
      </c>
      <c r="G13" s="95">
        <f t="shared" si="4"/>
        <v>4436140883.6300001</v>
      </c>
      <c r="I13" s="96"/>
    </row>
    <row r="14" spans="4:9" ht="15" customHeight="1">
      <c r="D14" s="97" t="s">
        <v>225</v>
      </c>
      <c r="E14" s="99">
        <f>+'F6a. EAEPE OG'!D10</f>
        <v>438768099</v>
      </c>
      <c r="F14" s="99">
        <f>'F6a. EAEPE OG'!G10</f>
        <v>569850314.51999986</v>
      </c>
      <c r="G14" s="99">
        <f>'F6a. EAEPE OG'!H10</f>
        <v>514281277.74999976</v>
      </c>
      <c r="I14" s="96"/>
    </row>
    <row r="15" spans="4:9" ht="15" customHeight="1">
      <c r="D15" s="97" t="s">
        <v>226</v>
      </c>
      <c r="E15" s="99">
        <f>+E53</f>
        <v>2899765660</v>
      </c>
      <c r="F15" s="99">
        <f t="shared" ref="F15:G15" si="5">+F53</f>
        <v>4130777199.1700006</v>
      </c>
      <c r="G15" s="99">
        <f t="shared" si="5"/>
        <v>3921859605.8800001</v>
      </c>
    </row>
    <row r="16" spans="4:9" ht="15" customHeight="1">
      <c r="D16" s="94" t="s">
        <v>227</v>
      </c>
      <c r="E16" s="121">
        <f>+E17+E18</f>
        <v>0</v>
      </c>
      <c r="F16" s="95">
        <f t="shared" ref="F16:G16" si="6">+F17+F18</f>
        <v>0</v>
      </c>
      <c r="G16" s="95">
        <f t="shared" si="6"/>
        <v>0</v>
      </c>
      <c r="I16" s="96"/>
    </row>
    <row r="17" spans="4:9" ht="15" customHeight="1">
      <c r="D17" s="97" t="s">
        <v>228</v>
      </c>
      <c r="E17" s="122">
        <v>0</v>
      </c>
      <c r="F17" s="99">
        <v>0</v>
      </c>
      <c r="G17" s="99">
        <v>0</v>
      </c>
      <c r="I17" s="96"/>
    </row>
    <row r="18" spans="4:9" ht="15" customHeight="1">
      <c r="D18" s="97" t="s">
        <v>229</v>
      </c>
      <c r="E18" s="122">
        <v>0</v>
      </c>
      <c r="F18" s="99">
        <v>0</v>
      </c>
      <c r="G18" s="99">
        <v>0</v>
      </c>
    </row>
    <row r="19" spans="4:9" ht="15" customHeight="1">
      <c r="D19" s="94" t="s">
        <v>230</v>
      </c>
      <c r="E19" s="95">
        <f>+E9-E13+E16</f>
        <v>0</v>
      </c>
      <c r="F19" s="95">
        <f>+F9-F13+F16</f>
        <v>60746002.899999619</v>
      </c>
      <c r="G19" s="95">
        <f>+G9-G13+G16</f>
        <v>325232632.96000004</v>
      </c>
      <c r="I19" s="96"/>
    </row>
    <row r="20" spans="4:9" ht="15" customHeight="1">
      <c r="D20" s="94" t="s">
        <v>231</v>
      </c>
      <c r="E20" s="95">
        <f>+E19-E36</f>
        <v>0</v>
      </c>
      <c r="F20" s="95">
        <f t="shared" ref="F20:G20" si="7">+F19-F36</f>
        <v>60746002.899999619</v>
      </c>
      <c r="G20" s="95">
        <f t="shared" si="7"/>
        <v>325232632.96000004</v>
      </c>
      <c r="I20" s="96"/>
    </row>
    <row r="21" spans="4:9" ht="33.75" customHeight="1">
      <c r="D21" s="100" t="s">
        <v>232</v>
      </c>
      <c r="E21" s="101">
        <f>+E20-E16</f>
        <v>0</v>
      </c>
      <c r="F21" s="101">
        <f>+F20-F16</f>
        <v>60746002.899999619</v>
      </c>
      <c r="G21" s="101">
        <f t="shared" ref="G21" si="8">+G20-G16</f>
        <v>325232632.96000004</v>
      </c>
      <c r="I21" s="96"/>
    </row>
    <row r="22" spans="4:9" ht="15" customHeight="1">
      <c r="I22" s="96"/>
    </row>
    <row r="23" spans="4:9" ht="15" customHeight="1">
      <c r="D23" s="118" t="s">
        <v>38</v>
      </c>
      <c r="E23" s="120" t="s">
        <v>40</v>
      </c>
      <c r="F23" s="120" t="s">
        <v>43</v>
      </c>
      <c r="G23" s="120" t="s">
        <v>44</v>
      </c>
      <c r="I23" s="96"/>
    </row>
    <row r="24" spans="4:9" ht="15" customHeight="1">
      <c r="D24" s="94" t="s">
        <v>233</v>
      </c>
      <c r="E24" s="95">
        <f>+E25+E26</f>
        <v>0</v>
      </c>
      <c r="F24" s="95">
        <f>+F25+F26</f>
        <v>0</v>
      </c>
      <c r="G24" s="95">
        <f t="shared" ref="G24" si="9">+G25+G26</f>
        <v>0</v>
      </c>
      <c r="I24" s="96"/>
    </row>
    <row r="25" spans="4:9" ht="15" customHeight="1">
      <c r="D25" s="102" t="s">
        <v>234</v>
      </c>
      <c r="E25" s="99">
        <f>+'F6a. EAEPE OG'!D75-'F6a. EAEPE OG'!D76</f>
        <v>0</v>
      </c>
      <c r="F25" s="99">
        <v>0</v>
      </c>
      <c r="G25" s="99">
        <v>0</v>
      </c>
      <c r="I25" s="96"/>
    </row>
    <row r="26" spans="4:9" ht="15" customHeight="1">
      <c r="D26" s="102" t="s">
        <v>235</v>
      </c>
      <c r="E26" s="99">
        <f>+'F6a. EAEPE OG'!D147</f>
        <v>0</v>
      </c>
      <c r="F26" s="99">
        <f>+'F6a. EAEPE OG'!G148</f>
        <v>0</v>
      </c>
      <c r="G26" s="99">
        <f>+'F6a. EAEPE OG'!H148</f>
        <v>0</v>
      </c>
    </row>
    <row r="27" spans="4:9" ht="15" customHeight="1">
      <c r="D27" s="100" t="s">
        <v>236</v>
      </c>
      <c r="E27" s="101">
        <f>+E21+E24</f>
        <v>0</v>
      </c>
      <c r="F27" s="101">
        <f>+F21+F24</f>
        <v>60746002.899999619</v>
      </c>
      <c r="G27" s="101">
        <f t="shared" ref="G27" si="10">+G21+G24</f>
        <v>325232632.96000004</v>
      </c>
      <c r="I27" s="96"/>
    </row>
    <row r="28" spans="4:9" ht="15" customHeight="1">
      <c r="I28" s="96"/>
    </row>
    <row r="29" spans="4:9" ht="15">
      <c r="D29" s="118" t="s">
        <v>38</v>
      </c>
      <c r="E29" s="119" t="s">
        <v>237</v>
      </c>
      <c r="F29" s="119" t="s">
        <v>43</v>
      </c>
      <c r="G29" s="119" t="s">
        <v>259</v>
      </c>
    </row>
    <row r="30" spans="4:9" ht="15" customHeight="1">
      <c r="D30" s="103" t="s">
        <v>238</v>
      </c>
      <c r="E30" s="104">
        <f>+E31+E32</f>
        <v>0</v>
      </c>
      <c r="F30" s="104">
        <f t="shared" ref="F30:G30" si="11">+F31+F32</f>
        <v>0</v>
      </c>
      <c r="G30" s="104">
        <f t="shared" si="11"/>
        <v>0</v>
      </c>
    </row>
    <row r="31" spans="4:9" ht="15" customHeight="1">
      <c r="D31" s="105" t="s">
        <v>239</v>
      </c>
      <c r="E31" s="106">
        <f>+'F5. EAID'!B68</f>
        <v>0</v>
      </c>
      <c r="F31" s="106">
        <f>+'F5. EAID'!E68</f>
        <v>0</v>
      </c>
      <c r="G31" s="106">
        <f>+'F5. EAID'!F68</f>
        <v>0</v>
      </c>
    </row>
    <row r="32" spans="4:9" ht="15" customHeight="1">
      <c r="D32" s="105" t="s">
        <v>240</v>
      </c>
      <c r="E32" s="106">
        <f>+'F5. EAID'!B69</f>
        <v>0</v>
      </c>
      <c r="F32" s="106">
        <f>+'F5. EAID'!E69</f>
        <v>0</v>
      </c>
      <c r="G32" s="106">
        <f>+'F5. EAID'!F69</f>
        <v>0</v>
      </c>
    </row>
    <row r="33" spans="4:9" ht="15" customHeight="1">
      <c r="D33" s="103" t="s">
        <v>241</v>
      </c>
      <c r="E33" s="104">
        <f>+E34+E35</f>
        <v>0</v>
      </c>
      <c r="F33" s="104">
        <f t="shared" ref="F33:G33" si="12">+F34+F35</f>
        <v>0</v>
      </c>
      <c r="G33" s="104">
        <f t="shared" si="12"/>
        <v>0</v>
      </c>
      <c r="I33" s="96"/>
    </row>
    <row r="34" spans="4:9" ht="15" customHeight="1">
      <c r="D34" s="105" t="s">
        <v>242</v>
      </c>
      <c r="E34" s="106">
        <f>+'F6a. EAEPE OG'!D76</f>
        <v>0</v>
      </c>
      <c r="F34" s="106">
        <f>+'F6a. EAEPE OG'!G76</f>
        <v>0</v>
      </c>
      <c r="G34" s="106">
        <f>+'F6a. EAEPE OG'!H76</f>
        <v>0</v>
      </c>
      <c r="I34" s="96"/>
    </row>
    <row r="35" spans="4:9" ht="15" customHeight="1">
      <c r="D35" s="105" t="s">
        <v>243</v>
      </c>
      <c r="E35" s="106">
        <f>+'F6a. EAEPE OG'!D149</f>
        <v>0</v>
      </c>
      <c r="F35" s="106">
        <f>+'F6a. EAEPE OG'!G149</f>
        <v>0</v>
      </c>
      <c r="G35" s="106">
        <f>+'F6a. EAEPE OG'!H149</f>
        <v>0</v>
      </c>
    </row>
    <row r="36" spans="4:9" ht="15" customHeight="1">
      <c r="D36" s="107" t="s">
        <v>244</v>
      </c>
      <c r="E36" s="108">
        <f>+E30-E33</f>
        <v>0</v>
      </c>
      <c r="F36" s="108">
        <f t="shared" ref="F36:G36" si="13">+F30-F33</f>
        <v>0</v>
      </c>
      <c r="G36" s="108">
        <f t="shared" si="13"/>
        <v>0</v>
      </c>
      <c r="I36" s="96"/>
    </row>
    <row r="37" spans="4:9" ht="15" customHeight="1">
      <c r="I37" s="96"/>
    </row>
    <row r="38" spans="4:9" ht="15">
      <c r="D38" s="118" t="s">
        <v>38</v>
      </c>
      <c r="E38" s="119" t="s">
        <v>237</v>
      </c>
      <c r="F38" s="119" t="s">
        <v>43</v>
      </c>
      <c r="G38" s="119" t="s">
        <v>259</v>
      </c>
    </row>
    <row r="39" spans="4:9" ht="15" customHeight="1">
      <c r="D39" s="109" t="s">
        <v>245</v>
      </c>
      <c r="E39" s="106">
        <f>+'F5. EAID'!B41</f>
        <v>438768099</v>
      </c>
      <c r="F39" s="106">
        <f>+'F5. EAID'!E41</f>
        <v>570072543.97000003</v>
      </c>
      <c r="G39" s="106">
        <f>+'F5. EAID'!F41</f>
        <v>570072543.97000003</v>
      </c>
      <c r="I39" s="96"/>
    </row>
    <row r="40" spans="4:9" ht="15" customHeight="1">
      <c r="D40" s="109" t="s">
        <v>246</v>
      </c>
      <c r="E40" s="110">
        <f>+E41-E42</f>
        <v>0</v>
      </c>
      <c r="F40" s="110">
        <f t="shared" ref="F40:G40" si="14">+F41-F42</f>
        <v>0</v>
      </c>
      <c r="G40" s="110">
        <f t="shared" si="14"/>
        <v>0</v>
      </c>
      <c r="I40" s="96"/>
    </row>
    <row r="41" spans="4:9" ht="15" customHeight="1">
      <c r="D41" s="105" t="s">
        <v>239</v>
      </c>
      <c r="E41" s="106">
        <f>+'F5. EAID'!B68</f>
        <v>0</v>
      </c>
      <c r="F41" s="106">
        <f>+'F5. EAID'!E68</f>
        <v>0</v>
      </c>
      <c r="G41" s="106">
        <f>+'F5. EAID'!F68</f>
        <v>0</v>
      </c>
    </row>
    <row r="42" spans="4:9" ht="15" customHeight="1">
      <c r="D42" s="105" t="s">
        <v>242</v>
      </c>
      <c r="E42" s="106">
        <f>+E34</f>
        <v>0</v>
      </c>
      <c r="F42" s="106">
        <f t="shared" ref="F42:G42" si="15">+F34</f>
        <v>0</v>
      </c>
      <c r="G42" s="106">
        <f t="shared" si="15"/>
        <v>0</v>
      </c>
    </row>
    <row r="43" spans="4:9" ht="15" customHeight="1">
      <c r="D43" s="109" t="s">
        <v>225</v>
      </c>
      <c r="E43" s="106">
        <f>+'F6a. EAEPE OG'!D10-'F6a. EAEPE OG'!D76</f>
        <v>438768099</v>
      </c>
      <c r="F43" s="106">
        <f>'F6a. EAEPE OG'!G10</f>
        <v>569850314.51999986</v>
      </c>
      <c r="G43" s="106">
        <f>+'F6a. EAEPE OG'!H10-'F6a. EAEPE OG'!H76</f>
        <v>514281277.74999976</v>
      </c>
    </row>
    <row r="44" spans="4:9" ht="15" customHeight="1">
      <c r="D44" s="109" t="s">
        <v>228</v>
      </c>
      <c r="E44" s="123">
        <v>0</v>
      </c>
      <c r="F44" s="106">
        <v>0</v>
      </c>
      <c r="G44" s="106">
        <v>0</v>
      </c>
    </row>
    <row r="45" spans="4:9" ht="15" customHeight="1">
      <c r="D45" s="103" t="s">
        <v>247</v>
      </c>
      <c r="E45" s="104">
        <f>+E39+E40-E43+E44</f>
        <v>0</v>
      </c>
      <c r="F45" s="104">
        <f>+F39+F40-F43+F44</f>
        <v>222229.45000016689</v>
      </c>
      <c r="G45" s="104">
        <f>+G39+G40-G43+G44</f>
        <v>55791266.220000267</v>
      </c>
      <c r="I45" s="96"/>
    </row>
    <row r="46" spans="4:9" ht="35.25" customHeight="1">
      <c r="D46" s="100" t="s">
        <v>248</v>
      </c>
      <c r="E46" s="108">
        <f t="shared" ref="E46" si="16">+E45-E40</f>
        <v>0</v>
      </c>
      <c r="F46" s="108">
        <f>+F45-F40</f>
        <v>222229.45000016689</v>
      </c>
      <c r="G46" s="108">
        <f t="shared" ref="G46" si="17">+G45-G40</f>
        <v>55791266.220000267</v>
      </c>
      <c r="I46" s="96"/>
    </row>
    <row r="47" spans="4:9" ht="15" customHeight="1">
      <c r="I47" s="96"/>
    </row>
    <row r="48" spans="4:9" ht="15">
      <c r="D48" s="118" t="s">
        <v>38</v>
      </c>
      <c r="E48" s="119" t="s">
        <v>237</v>
      </c>
      <c r="F48" s="119" t="s">
        <v>43</v>
      </c>
      <c r="G48" s="119" t="s">
        <v>259</v>
      </c>
    </row>
    <row r="49" spans="4:9" ht="15" customHeight="1">
      <c r="D49" s="109" t="s">
        <v>223</v>
      </c>
      <c r="E49" s="106">
        <f>+'F5. EAID'!B63</f>
        <v>2899765660</v>
      </c>
      <c r="F49" s="106">
        <f>+'F5. EAID'!E63</f>
        <v>4191300972.6199999</v>
      </c>
      <c r="G49" s="106">
        <f>+'F5. EAID'!F63</f>
        <v>4191300972.6199999</v>
      </c>
    </row>
    <row r="50" spans="4:9" ht="35.25" customHeight="1">
      <c r="D50" s="124" t="s">
        <v>249</v>
      </c>
      <c r="E50" s="110">
        <f>+E51-E52</f>
        <v>0</v>
      </c>
      <c r="F50" s="110">
        <f t="shared" ref="F50:G50" si="18">+F51-F52</f>
        <v>0</v>
      </c>
      <c r="G50" s="110">
        <f t="shared" si="18"/>
        <v>0</v>
      </c>
    </row>
    <row r="51" spans="4:9" ht="15" customHeight="1">
      <c r="D51" s="105" t="s">
        <v>240</v>
      </c>
      <c r="E51" s="106">
        <f>+'F5. EAID'!B69</f>
        <v>0</v>
      </c>
      <c r="F51" s="106">
        <f>+'F5. EAID'!E69</f>
        <v>0</v>
      </c>
      <c r="G51" s="106">
        <f>+'F5. EAID'!F69</f>
        <v>0</v>
      </c>
    </row>
    <row r="52" spans="4:9" ht="15" customHeight="1">
      <c r="D52" s="105" t="s">
        <v>243</v>
      </c>
      <c r="E52" s="106">
        <f>+E35</f>
        <v>0</v>
      </c>
      <c r="F52" s="106">
        <f>+F35</f>
        <v>0</v>
      </c>
      <c r="G52" s="106">
        <f>+G35</f>
        <v>0</v>
      </c>
    </row>
    <row r="53" spans="4:9" ht="15" customHeight="1">
      <c r="D53" s="109" t="s">
        <v>250</v>
      </c>
      <c r="E53" s="106">
        <f>+'F6a. EAEPE OG'!D83-'F6a. EAEPE OG'!D149</f>
        <v>2899765660</v>
      </c>
      <c r="F53" s="106">
        <f>'F6a. EAEPE OG'!G83</f>
        <v>4130777199.1700006</v>
      </c>
      <c r="G53" s="106">
        <f>+'F6a. EAEPE OG'!H83-'F6a. EAEPE OG'!H149</f>
        <v>3921859605.8800001</v>
      </c>
    </row>
    <row r="54" spans="4:9" ht="15" customHeight="1">
      <c r="D54" s="109" t="s">
        <v>229</v>
      </c>
      <c r="E54" s="106">
        <v>0</v>
      </c>
      <c r="F54" s="106">
        <v>0</v>
      </c>
      <c r="G54" s="106">
        <v>0</v>
      </c>
    </row>
    <row r="55" spans="4:9" ht="15" customHeight="1">
      <c r="D55" s="103" t="s">
        <v>251</v>
      </c>
      <c r="E55" s="104">
        <f>+E49+E50-E53+E54</f>
        <v>0</v>
      </c>
      <c r="F55" s="104">
        <f>+F49+F50-F53+F54</f>
        <v>60523773.449999332</v>
      </c>
      <c r="G55" s="104">
        <f t="shared" ref="G55" si="19">+G49+G50-G53+G54</f>
        <v>269441366.73999977</v>
      </c>
      <c r="I55" s="96"/>
    </row>
    <row r="56" spans="4:9" ht="31.5" customHeight="1">
      <c r="D56" s="100" t="s">
        <v>252</v>
      </c>
      <c r="E56" s="108">
        <f>+E55-E50</f>
        <v>0</v>
      </c>
      <c r="F56" s="108">
        <f t="shared" ref="F56:G56" si="20">+F55-F50</f>
        <v>60523773.449999332</v>
      </c>
      <c r="G56" s="108">
        <f t="shared" si="20"/>
        <v>269441366.73999977</v>
      </c>
      <c r="I56" s="96"/>
    </row>
    <row r="57" spans="4:9" ht="15" customHeight="1"/>
    <row r="58" spans="4:9">
      <c r="D58" s="152" t="s">
        <v>253</v>
      </c>
      <c r="E58" s="152"/>
      <c r="F58" s="152"/>
      <c r="G58" s="152"/>
      <c r="H58" s="111"/>
      <c r="I58" s="112"/>
    </row>
    <row r="59" spans="4:9">
      <c r="D59" s="152" t="s">
        <v>254</v>
      </c>
      <c r="E59" s="152"/>
      <c r="F59" s="152"/>
      <c r="G59" s="152"/>
      <c r="H59" s="153"/>
      <c r="I59" s="152"/>
    </row>
    <row r="60" spans="4:9" ht="15" customHeight="1">
      <c r="D60" s="92" t="s">
        <v>307</v>
      </c>
    </row>
    <row r="61" spans="4:9" ht="15" customHeight="1"/>
  </sheetData>
  <mergeCells count="7">
    <mergeCell ref="D59:G59"/>
    <mergeCell ref="H59:I59"/>
    <mergeCell ref="D3:G3"/>
    <mergeCell ref="D4:G4"/>
    <mergeCell ref="D5:G5"/>
    <mergeCell ref="D6:G6"/>
    <mergeCell ref="D58:G58"/>
  </mergeCells>
  <pageMargins left="0.7" right="0.7" top="0.75" bottom="0.75" header="0.3" footer="0.3"/>
  <pageSetup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5">
    <pageSetUpPr fitToPage="1"/>
  </sheetPr>
  <dimension ref="A1:L76"/>
  <sheetViews>
    <sheetView workbookViewId="0">
      <pane xSplit="1" ySplit="8" topLeftCell="B66" activePane="bottomRight" state="frozen"/>
      <selection pane="topRight" activeCell="B1" sqref="B1"/>
      <selection pane="bottomLeft" activeCell="A9" sqref="A9"/>
      <selection pane="bottomRight" activeCell="G41" sqref="G41"/>
    </sheetView>
  </sheetViews>
  <sheetFormatPr baseColWidth="10" defaultRowHeight="12.75"/>
  <cols>
    <col min="1" max="1" width="53.140625" customWidth="1"/>
    <col min="2" max="2" width="16.42578125" bestFit="1" customWidth="1"/>
    <col min="3" max="3" width="16.140625" bestFit="1" customWidth="1"/>
    <col min="4" max="4" width="16.42578125" bestFit="1" customWidth="1"/>
    <col min="5" max="5" width="18.85546875" customWidth="1"/>
    <col min="6" max="6" width="16.42578125" bestFit="1" customWidth="1"/>
    <col min="7" max="7" width="13.5703125" style="18" bestFit="1" customWidth="1"/>
    <col min="11" max="11" width="30.28515625" customWidth="1"/>
    <col min="12" max="12" width="13.28515625" bestFit="1" customWidth="1"/>
  </cols>
  <sheetData>
    <row r="1" spans="1:8" ht="15.75" customHeight="1">
      <c r="A1" s="169" t="s">
        <v>148</v>
      </c>
      <c r="B1" s="169"/>
      <c r="C1" s="169"/>
      <c r="D1" s="169"/>
      <c r="E1" s="169"/>
      <c r="F1" s="169"/>
      <c r="G1" s="169"/>
    </row>
    <row r="2" spans="1:8" ht="15">
      <c r="A2" s="180" t="s">
        <v>309</v>
      </c>
      <c r="B2" s="181"/>
      <c r="C2" s="181"/>
      <c r="D2" s="181"/>
      <c r="E2" s="181"/>
      <c r="F2" s="181"/>
      <c r="G2" s="182"/>
    </row>
    <row r="3" spans="1:8" ht="15">
      <c r="A3" s="179" t="s">
        <v>149</v>
      </c>
      <c r="B3" s="177"/>
      <c r="C3" s="177"/>
      <c r="D3" s="177"/>
      <c r="E3" s="177"/>
      <c r="F3" s="177"/>
      <c r="G3" s="178"/>
    </row>
    <row r="4" spans="1:8" ht="15">
      <c r="A4" s="176" t="s">
        <v>326</v>
      </c>
      <c r="B4" s="177"/>
      <c r="C4" s="177"/>
      <c r="D4" s="177"/>
      <c r="E4" s="177"/>
      <c r="F4" s="177"/>
      <c r="G4" s="178"/>
    </row>
    <row r="5" spans="1:8" ht="15">
      <c r="A5" s="173" t="s">
        <v>0</v>
      </c>
      <c r="B5" s="174"/>
      <c r="C5" s="174"/>
      <c r="D5" s="174"/>
      <c r="E5" s="174"/>
      <c r="F5" s="174"/>
      <c r="G5" s="175"/>
    </row>
    <row r="6" spans="1:8" ht="8.25" customHeight="1">
      <c r="A6" s="90"/>
      <c r="B6" s="90"/>
      <c r="C6" s="90"/>
      <c r="D6" s="90"/>
      <c r="E6" s="90"/>
      <c r="F6" s="90"/>
      <c r="G6" s="90"/>
    </row>
    <row r="7" spans="1:8" ht="15">
      <c r="A7" s="170" t="s">
        <v>150</v>
      </c>
      <c r="B7" s="172" t="s">
        <v>151</v>
      </c>
      <c r="C7" s="172"/>
      <c r="D7" s="172"/>
      <c r="E7" s="172"/>
      <c r="F7" s="172"/>
      <c r="G7" s="171" t="s">
        <v>152</v>
      </c>
    </row>
    <row r="8" spans="1:8" ht="30">
      <c r="A8" s="170"/>
      <c r="B8" s="116" t="s">
        <v>153</v>
      </c>
      <c r="C8" s="117" t="s">
        <v>41</v>
      </c>
      <c r="D8" s="116" t="s">
        <v>42</v>
      </c>
      <c r="E8" s="116" t="s">
        <v>43</v>
      </c>
      <c r="F8" s="116" t="s">
        <v>154</v>
      </c>
      <c r="G8" s="171"/>
    </row>
    <row r="9" spans="1:8" ht="15">
      <c r="A9" s="19" t="s">
        <v>155</v>
      </c>
      <c r="B9" s="78"/>
      <c r="C9" s="78"/>
      <c r="D9" s="78"/>
      <c r="E9" s="78"/>
      <c r="F9" s="78"/>
      <c r="G9" s="78"/>
    </row>
    <row r="10" spans="1:8" ht="15">
      <c r="A10" s="20" t="s">
        <v>156</v>
      </c>
      <c r="B10" s="84">
        <v>0</v>
      </c>
      <c r="C10" s="84">
        <v>0</v>
      </c>
      <c r="D10" s="84">
        <v>0</v>
      </c>
      <c r="E10" s="84">
        <v>0</v>
      </c>
      <c r="F10" s="84">
        <v>0</v>
      </c>
      <c r="G10" s="84">
        <v>0</v>
      </c>
    </row>
    <row r="11" spans="1:8" ht="15">
      <c r="A11" s="20" t="s">
        <v>157</v>
      </c>
      <c r="B11" s="84">
        <v>0</v>
      </c>
      <c r="C11" s="84">
        <v>0</v>
      </c>
      <c r="D11" s="84">
        <v>0</v>
      </c>
      <c r="E11" s="84">
        <v>0</v>
      </c>
      <c r="F11" s="84">
        <v>0</v>
      </c>
      <c r="G11" s="84">
        <v>0</v>
      </c>
    </row>
    <row r="12" spans="1:8" ht="15">
      <c r="A12" s="20" t="s">
        <v>158</v>
      </c>
      <c r="B12" s="84">
        <v>0</v>
      </c>
      <c r="C12" s="84">
        <v>0</v>
      </c>
      <c r="D12" s="84">
        <v>0</v>
      </c>
      <c r="E12" s="84">
        <v>0</v>
      </c>
      <c r="F12" s="84">
        <v>0</v>
      </c>
      <c r="G12" s="84">
        <v>0</v>
      </c>
    </row>
    <row r="13" spans="1:8" ht="15">
      <c r="A13" s="20" t="s">
        <v>159</v>
      </c>
      <c r="B13" s="84">
        <v>0</v>
      </c>
      <c r="C13" s="84">
        <v>0</v>
      </c>
      <c r="D13" s="84">
        <v>0</v>
      </c>
      <c r="E13" s="84">
        <v>0</v>
      </c>
      <c r="F13" s="84">
        <v>0</v>
      </c>
      <c r="G13" s="84">
        <v>0</v>
      </c>
    </row>
    <row r="14" spans="1:8" ht="15">
      <c r="A14" s="20" t="s">
        <v>160</v>
      </c>
      <c r="B14" s="84">
        <v>0</v>
      </c>
      <c r="C14" s="84">
        <f>+D14-B14</f>
        <v>2188281.35</v>
      </c>
      <c r="D14" s="84">
        <v>2188281.35</v>
      </c>
      <c r="E14" s="84">
        <v>2188281.35</v>
      </c>
      <c r="F14" s="84">
        <v>2188281.35</v>
      </c>
      <c r="G14" s="84">
        <f>+F14-B14</f>
        <v>2188281.35</v>
      </c>
      <c r="H14" s="18"/>
    </row>
    <row r="15" spans="1:8" ht="15">
      <c r="A15" s="20" t="s">
        <v>161</v>
      </c>
      <c r="B15" s="84">
        <v>0</v>
      </c>
      <c r="C15" s="84">
        <v>0</v>
      </c>
      <c r="D15" s="84">
        <v>0</v>
      </c>
      <c r="E15" s="84">
        <v>0</v>
      </c>
      <c r="F15" s="84">
        <v>0</v>
      </c>
      <c r="G15" s="84">
        <f t="shared" ref="G15:G40" si="0">+F15-B15</f>
        <v>0</v>
      </c>
    </row>
    <row r="16" spans="1:8" ht="15">
      <c r="A16" s="20" t="s">
        <v>162</v>
      </c>
      <c r="B16" s="84">
        <v>0</v>
      </c>
      <c r="C16" s="84">
        <f>+D16-B16</f>
        <v>48560012</v>
      </c>
      <c r="D16" s="84">
        <v>48560012</v>
      </c>
      <c r="E16" s="89">
        <v>48560012</v>
      </c>
      <c r="F16" s="89">
        <v>48560012</v>
      </c>
      <c r="G16" s="84">
        <f t="shared" si="0"/>
        <v>48560012</v>
      </c>
      <c r="H16" s="1"/>
    </row>
    <row r="17" spans="1:8" ht="15">
      <c r="A17" s="20" t="s">
        <v>163</v>
      </c>
      <c r="B17" s="84">
        <v>0</v>
      </c>
      <c r="C17" s="84">
        <v>0</v>
      </c>
      <c r="D17" s="84">
        <v>0</v>
      </c>
      <c r="E17" s="84">
        <v>0</v>
      </c>
      <c r="F17" s="84">
        <v>0</v>
      </c>
      <c r="G17" s="84">
        <f t="shared" si="0"/>
        <v>0</v>
      </c>
      <c r="H17" s="1"/>
    </row>
    <row r="18" spans="1:8" ht="15">
      <c r="A18" s="21" t="s">
        <v>164</v>
      </c>
      <c r="B18" s="84">
        <v>0</v>
      </c>
      <c r="C18" s="84">
        <v>0</v>
      </c>
      <c r="D18" s="84">
        <v>0</v>
      </c>
      <c r="E18" s="84">
        <v>0</v>
      </c>
      <c r="F18" s="84">
        <v>0</v>
      </c>
      <c r="G18" s="84">
        <f t="shared" si="0"/>
        <v>0</v>
      </c>
      <c r="H18" s="1"/>
    </row>
    <row r="19" spans="1:8" ht="15">
      <c r="A19" s="21" t="s">
        <v>165</v>
      </c>
      <c r="B19" s="84">
        <v>0</v>
      </c>
      <c r="C19" s="84">
        <v>0</v>
      </c>
      <c r="D19" s="84">
        <v>0</v>
      </c>
      <c r="E19" s="84">
        <v>0</v>
      </c>
      <c r="F19" s="84">
        <v>0</v>
      </c>
      <c r="G19" s="84">
        <f t="shared" si="0"/>
        <v>0</v>
      </c>
      <c r="H19" s="1"/>
    </row>
    <row r="20" spans="1:8" ht="15">
      <c r="A20" s="21" t="s">
        <v>166</v>
      </c>
      <c r="B20" s="84">
        <v>0</v>
      </c>
      <c r="C20" s="84">
        <v>0</v>
      </c>
      <c r="D20" s="84">
        <v>0</v>
      </c>
      <c r="E20" s="84">
        <v>0</v>
      </c>
      <c r="F20" s="84">
        <v>0</v>
      </c>
      <c r="G20" s="84">
        <f t="shared" si="0"/>
        <v>0</v>
      </c>
      <c r="H20" s="1"/>
    </row>
    <row r="21" spans="1:8" ht="15">
      <c r="A21" s="21" t="s">
        <v>167</v>
      </c>
      <c r="B21" s="84">
        <v>0</v>
      </c>
      <c r="C21" s="84">
        <v>0</v>
      </c>
      <c r="D21" s="84">
        <v>0</v>
      </c>
      <c r="E21" s="84">
        <v>0</v>
      </c>
      <c r="F21" s="84">
        <v>0</v>
      </c>
      <c r="G21" s="84">
        <f t="shared" si="0"/>
        <v>0</v>
      </c>
      <c r="H21" s="1"/>
    </row>
    <row r="22" spans="1:8" ht="15">
      <c r="A22" s="21" t="s">
        <v>168</v>
      </c>
      <c r="B22" s="84">
        <v>0</v>
      </c>
      <c r="C22" s="84">
        <v>0</v>
      </c>
      <c r="D22" s="84">
        <v>0</v>
      </c>
      <c r="E22" s="84">
        <v>0</v>
      </c>
      <c r="F22" s="84">
        <v>0</v>
      </c>
      <c r="G22" s="84">
        <f t="shared" si="0"/>
        <v>0</v>
      </c>
      <c r="H22" s="1"/>
    </row>
    <row r="23" spans="1:8" ht="15">
      <c r="A23" s="21" t="s">
        <v>169</v>
      </c>
      <c r="B23" s="84">
        <v>0</v>
      </c>
      <c r="C23" s="84">
        <v>0</v>
      </c>
      <c r="D23" s="84">
        <v>0</v>
      </c>
      <c r="E23" s="84">
        <v>0</v>
      </c>
      <c r="F23" s="84">
        <v>0</v>
      </c>
      <c r="G23" s="84">
        <f t="shared" si="0"/>
        <v>0</v>
      </c>
      <c r="H23" s="1"/>
    </row>
    <row r="24" spans="1:8" ht="15">
      <c r="A24" s="21" t="s">
        <v>170</v>
      </c>
      <c r="B24" s="84">
        <v>0</v>
      </c>
      <c r="C24" s="84">
        <v>0</v>
      </c>
      <c r="D24" s="84">
        <v>0</v>
      </c>
      <c r="E24" s="84">
        <v>0</v>
      </c>
      <c r="F24" s="84">
        <v>0</v>
      </c>
      <c r="G24" s="84">
        <f t="shared" si="0"/>
        <v>0</v>
      </c>
      <c r="H24" s="1"/>
    </row>
    <row r="25" spans="1:8" ht="15">
      <c r="A25" s="21" t="s">
        <v>171</v>
      </c>
      <c r="B25" s="84">
        <v>0</v>
      </c>
      <c r="C25" s="84">
        <v>0</v>
      </c>
      <c r="D25" s="84">
        <v>0</v>
      </c>
      <c r="E25" s="84">
        <v>0</v>
      </c>
      <c r="F25" s="84">
        <v>0</v>
      </c>
      <c r="G25" s="84">
        <f t="shared" si="0"/>
        <v>0</v>
      </c>
      <c r="H25" s="1"/>
    </row>
    <row r="26" spans="1:8" ht="15">
      <c r="A26" s="21" t="s">
        <v>172</v>
      </c>
      <c r="B26" s="84">
        <v>0</v>
      </c>
      <c r="C26" s="84">
        <v>0</v>
      </c>
      <c r="D26" s="84">
        <v>0</v>
      </c>
      <c r="E26" s="84">
        <v>0</v>
      </c>
      <c r="F26" s="84">
        <v>0</v>
      </c>
      <c r="G26" s="84">
        <f t="shared" si="0"/>
        <v>0</v>
      </c>
      <c r="H26" s="1"/>
    </row>
    <row r="27" spans="1:8" ht="15">
      <c r="A27" s="21" t="s">
        <v>173</v>
      </c>
      <c r="B27" s="84">
        <v>0</v>
      </c>
      <c r="C27" s="84">
        <v>0</v>
      </c>
      <c r="D27" s="84">
        <v>0</v>
      </c>
      <c r="E27" s="84">
        <v>0</v>
      </c>
      <c r="F27" s="84">
        <v>0</v>
      </c>
      <c r="G27" s="84">
        <f t="shared" si="0"/>
        <v>0</v>
      </c>
      <c r="H27" s="1"/>
    </row>
    <row r="28" spans="1:8" ht="15">
      <c r="A28" s="21" t="s">
        <v>174</v>
      </c>
      <c r="B28" s="84">
        <v>0</v>
      </c>
      <c r="C28" s="84">
        <v>0</v>
      </c>
      <c r="D28" s="84">
        <v>0</v>
      </c>
      <c r="E28" s="84">
        <v>0</v>
      </c>
      <c r="F28" s="84">
        <v>0</v>
      </c>
      <c r="G28" s="84">
        <f t="shared" si="0"/>
        <v>0</v>
      </c>
      <c r="H28" s="1"/>
    </row>
    <row r="29" spans="1:8" ht="15">
      <c r="A29" s="20" t="s">
        <v>175</v>
      </c>
      <c r="B29" s="84">
        <v>0</v>
      </c>
      <c r="C29" s="84">
        <v>0</v>
      </c>
      <c r="D29" s="84">
        <v>0</v>
      </c>
      <c r="E29" s="84">
        <v>0</v>
      </c>
      <c r="F29" s="84">
        <v>0</v>
      </c>
      <c r="G29" s="84">
        <f t="shared" si="0"/>
        <v>0</v>
      </c>
      <c r="H29" s="16"/>
    </row>
    <row r="30" spans="1:8" ht="15">
      <c r="A30" s="21" t="s">
        <v>176</v>
      </c>
      <c r="B30" s="84">
        <v>0</v>
      </c>
      <c r="C30" s="84">
        <v>0</v>
      </c>
      <c r="D30" s="84">
        <v>0</v>
      </c>
      <c r="E30" s="84">
        <v>0</v>
      </c>
      <c r="F30" s="84">
        <v>0</v>
      </c>
      <c r="G30" s="84">
        <f t="shared" si="0"/>
        <v>0</v>
      </c>
      <c r="H30" s="1"/>
    </row>
    <row r="31" spans="1:8" ht="15">
      <c r="A31" s="21" t="s">
        <v>177</v>
      </c>
      <c r="B31" s="84">
        <v>0</v>
      </c>
      <c r="C31" s="84">
        <v>0</v>
      </c>
      <c r="D31" s="84">
        <v>0</v>
      </c>
      <c r="E31" s="84">
        <v>0</v>
      </c>
      <c r="F31" s="84">
        <v>0</v>
      </c>
      <c r="G31" s="84">
        <f t="shared" si="0"/>
        <v>0</v>
      </c>
      <c r="H31" s="1"/>
    </row>
    <row r="32" spans="1:8" ht="15">
      <c r="A32" s="21" t="s">
        <v>178</v>
      </c>
      <c r="B32" s="84">
        <v>0</v>
      </c>
      <c r="C32" s="84">
        <v>0</v>
      </c>
      <c r="D32" s="84">
        <v>0</v>
      </c>
      <c r="E32" s="84">
        <v>0</v>
      </c>
      <c r="F32" s="84">
        <v>0</v>
      </c>
      <c r="G32" s="84">
        <f t="shared" si="0"/>
        <v>0</v>
      </c>
      <c r="H32" s="1"/>
    </row>
    <row r="33" spans="1:12" ht="15">
      <c r="A33" s="21" t="s">
        <v>179</v>
      </c>
      <c r="B33" s="84">
        <v>0</v>
      </c>
      <c r="C33" s="84">
        <v>0</v>
      </c>
      <c r="D33" s="84">
        <v>0</v>
      </c>
      <c r="E33" s="84">
        <v>0</v>
      </c>
      <c r="F33" s="84">
        <v>0</v>
      </c>
      <c r="G33" s="84">
        <f t="shared" si="0"/>
        <v>0</v>
      </c>
      <c r="H33" s="1"/>
    </row>
    <row r="34" spans="1:12" ht="15">
      <c r="A34" s="21" t="s">
        <v>180</v>
      </c>
      <c r="B34" s="84">
        <v>0</v>
      </c>
      <c r="C34" s="84">
        <v>0</v>
      </c>
      <c r="D34" s="84">
        <v>0</v>
      </c>
      <c r="E34" s="84">
        <v>0</v>
      </c>
      <c r="F34" s="84">
        <v>0</v>
      </c>
      <c r="G34" s="84">
        <f t="shared" si="0"/>
        <v>0</v>
      </c>
      <c r="H34" s="1"/>
    </row>
    <row r="35" spans="1:12" ht="15">
      <c r="A35" s="20" t="s">
        <v>181</v>
      </c>
      <c r="B35" s="84">
        <v>438768099</v>
      </c>
      <c r="C35" s="84">
        <f>+D35-B35</f>
        <v>80556151.629999995</v>
      </c>
      <c r="D35" s="84">
        <v>519324250.63</v>
      </c>
      <c r="E35" s="84">
        <v>519324250.62</v>
      </c>
      <c r="F35" s="84">
        <v>519324250.62</v>
      </c>
      <c r="G35" s="84">
        <f>+F35-B35</f>
        <v>80556151.620000005</v>
      </c>
      <c r="H35" s="88"/>
    </row>
    <row r="36" spans="1:12" ht="15">
      <c r="A36" s="20" t="s">
        <v>182</v>
      </c>
      <c r="B36" s="84">
        <v>0</v>
      </c>
      <c r="C36" s="84">
        <v>0</v>
      </c>
      <c r="D36" s="84">
        <v>0</v>
      </c>
      <c r="E36" s="84">
        <v>0</v>
      </c>
      <c r="F36" s="84">
        <v>0</v>
      </c>
      <c r="G36" s="84">
        <f t="shared" si="0"/>
        <v>0</v>
      </c>
      <c r="H36" s="1"/>
      <c r="K36" s="125"/>
      <c r="L36" s="126"/>
    </row>
    <row r="37" spans="1:12" ht="15">
      <c r="A37" s="21" t="s">
        <v>183</v>
      </c>
      <c r="B37" s="84">
        <v>0</v>
      </c>
      <c r="C37" s="84">
        <v>0</v>
      </c>
      <c r="D37" s="84">
        <v>0</v>
      </c>
      <c r="E37" s="84">
        <v>0</v>
      </c>
      <c r="F37" s="84">
        <v>0</v>
      </c>
      <c r="G37" s="84">
        <f t="shared" si="0"/>
        <v>0</v>
      </c>
      <c r="H37" s="1"/>
    </row>
    <row r="38" spans="1:12" ht="15">
      <c r="A38" s="77" t="s">
        <v>184</v>
      </c>
      <c r="B38" s="84">
        <f>+B39+B40</f>
        <v>0</v>
      </c>
      <c r="C38" s="84">
        <f>+C39+C40</f>
        <v>0</v>
      </c>
      <c r="D38" s="84">
        <f t="shared" ref="D38:F38" si="1">+D39+D40</f>
        <v>0</v>
      </c>
      <c r="E38" s="84">
        <f t="shared" si="1"/>
        <v>0</v>
      </c>
      <c r="F38" s="84">
        <f t="shared" si="1"/>
        <v>0</v>
      </c>
      <c r="G38" s="84">
        <f t="shared" si="0"/>
        <v>0</v>
      </c>
      <c r="H38" s="1"/>
    </row>
    <row r="39" spans="1:12" ht="15">
      <c r="A39" s="21" t="s">
        <v>185</v>
      </c>
      <c r="B39" s="84">
        <v>0</v>
      </c>
      <c r="C39" s="84">
        <v>0</v>
      </c>
      <c r="D39" s="84">
        <v>0</v>
      </c>
      <c r="E39" s="84">
        <v>0</v>
      </c>
      <c r="F39" s="84">
        <v>0</v>
      </c>
      <c r="G39" s="84">
        <f t="shared" si="0"/>
        <v>0</v>
      </c>
      <c r="H39" s="1"/>
      <c r="K39" s="17"/>
    </row>
    <row r="40" spans="1:12" ht="15">
      <c r="A40" s="21" t="s">
        <v>186</v>
      </c>
      <c r="B40" s="84">
        <v>0</v>
      </c>
      <c r="C40" s="84">
        <f>+D40-B40</f>
        <v>0</v>
      </c>
      <c r="D40" s="84">
        <v>0</v>
      </c>
      <c r="E40" s="84">
        <v>0</v>
      </c>
      <c r="F40" s="84">
        <v>0</v>
      </c>
      <c r="G40" s="84">
        <f t="shared" si="0"/>
        <v>0</v>
      </c>
      <c r="H40" s="1"/>
    </row>
    <row r="41" spans="1:12" ht="15">
      <c r="A41" s="22" t="s">
        <v>187</v>
      </c>
      <c r="B41" s="26">
        <f>+B16+B35+B38+B14</f>
        <v>438768099</v>
      </c>
      <c r="C41" s="26">
        <f t="shared" ref="C41:F41" si="2">+C16+C35+C38+C14</f>
        <v>131304444.97999999</v>
      </c>
      <c r="D41" s="26">
        <f t="shared" si="2"/>
        <v>570072543.98000002</v>
      </c>
      <c r="E41" s="26">
        <f t="shared" si="2"/>
        <v>570072543.97000003</v>
      </c>
      <c r="F41" s="26">
        <f t="shared" si="2"/>
        <v>570072543.97000003</v>
      </c>
      <c r="G41" s="26">
        <f>+G16+G35+G38+G14</f>
        <v>131304444.97</v>
      </c>
      <c r="H41" s="1"/>
    </row>
    <row r="42" spans="1:12" ht="15">
      <c r="A42" s="22" t="s">
        <v>188</v>
      </c>
      <c r="B42" s="67"/>
      <c r="C42" s="67"/>
      <c r="D42" s="67"/>
      <c r="E42" s="67"/>
      <c r="F42" s="67"/>
      <c r="G42" s="67"/>
      <c r="H42" s="1"/>
      <c r="K42" s="125"/>
    </row>
    <row r="43" spans="1:12" ht="15.75" customHeight="1">
      <c r="A43" s="22" t="s">
        <v>189</v>
      </c>
      <c r="B43" s="26"/>
      <c r="C43" s="26"/>
      <c r="D43" s="26"/>
      <c r="E43" s="26"/>
      <c r="F43" s="26"/>
      <c r="G43" s="26"/>
      <c r="H43" s="1"/>
    </row>
    <row r="44" spans="1:12" ht="15">
      <c r="A44" s="20" t="s">
        <v>190</v>
      </c>
      <c r="B44" s="84">
        <f>+B46</f>
        <v>0</v>
      </c>
      <c r="C44" s="84">
        <f>+D44-B44</f>
        <v>0</v>
      </c>
      <c r="D44" s="84">
        <f t="shared" ref="D44:F44" si="3">+D46</f>
        <v>0</v>
      </c>
      <c r="E44" s="84">
        <f t="shared" si="3"/>
        <v>0</v>
      </c>
      <c r="F44" s="84">
        <f t="shared" si="3"/>
        <v>0</v>
      </c>
      <c r="G44" s="84">
        <f t="shared" ref="G44:G70" si="4">+F44-B44</f>
        <v>0</v>
      </c>
      <c r="H44" s="1"/>
    </row>
    <row r="45" spans="1:12" ht="15">
      <c r="A45" s="21" t="s">
        <v>191</v>
      </c>
      <c r="B45" s="84">
        <v>0</v>
      </c>
      <c r="C45" s="84">
        <v>0</v>
      </c>
      <c r="D45" s="84">
        <v>0</v>
      </c>
      <c r="E45" s="84">
        <v>0</v>
      </c>
      <c r="F45" s="84">
        <v>0</v>
      </c>
      <c r="G45" s="84">
        <f t="shared" si="4"/>
        <v>0</v>
      </c>
      <c r="H45" s="1"/>
    </row>
    <row r="46" spans="1:12" ht="15">
      <c r="A46" s="21" t="s">
        <v>192</v>
      </c>
      <c r="B46" s="84">
        <v>0</v>
      </c>
      <c r="C46" s="84">
        <v>0</v>
      </c>
      <c r="D46" s="84">
        <v>0</v>
      </c>
      <c r="E46" s="84">
        <v>0</v>
      </c>
      <c r="F46" s="84">
        <v>0</v>
      </c>
      <c r="G46" s="84">
        <f t="shared" si="4"/>
        <v>0</v>
      </c>
      <c r="H46" s="1"/>
    </row>
    <row r="47" spans="1:12" ht="15">
      <c r="A47" s="21" t="s">
        <v>193</v>
      </c>
      <c r="B47" s="84">
        <v>0</v>
      </c>
      <c r="C47" s="84">
        <v>0</v>
      </c>
      <c r="D47" s="84">
        <v>0</v>
      </c>
      <c r="E47" s="84">
        <v>0</v>
      </c>
      <c r="F47" s="84">
        <v>0</v>
      </c>
      <c r="G47" s="84">
        <f t="shared" si="4"/>
        <v>0</v>
      </c>
      <c r="H47" s="1"/>
    </row>
    <row r="48" spans="1:12" ht="45">
      <c r="A48" s="23" t="s">
        <v>194</v>
      </c>
      <c r="B48" s="84">
        <v>0</v>
      </c>
      <c r="C48" s="84">
        <v>0</v>
      </c>
      <c r="D48" s="84">
        <v>0</v>
      </c>
      <c r="E48" s="84">
        <v>0</v>
      </c>
      <c r="F48" s="84">
        <v>0</v>
      </c>
      <c r="G48" s="84">
        <f t="shared" si="4"/>
        <v>0</v>
      </c>
      <c r="H48" s="1"/>
    </row>
    <row r="49" spans="1:8" ht="15">
      <c r="A49" s="21" t="s">
        <v>195</v>
      </c>
      <c r="B49" s="84">
        <v>0</v>
      </c>
      <c r="C49" s="84">
        <v>0</v>
      </c>
      <c r="D49" s="84">
        <v>0</v>
      </c>
      <c r="E49" s="84">
        <v>0</v>
      </c>
      <c r="F49" s="84">
        <v>0</v>
      </c>
      <c r="G49" s="84">
        <f t="shared" si="4"/>
        <v>0</v>
      </c>
      <c r="H49" s="1"/>
    </row>
    <row r="50" spans="1:8" ht="15">
      <c r="A50" s="21" t="s">
        <v>196</v>
      </c>
      <c r="B50" s="84">
        <v>0</v>
      </c>
      <c r="C50" s="84">
        <v>0</v>
      </c>
      <c r="D50" s="84">
        <v>0</v>
      </c>
      <c r="E50" s="84">
        <v>0</v>
      </c>
      <c r="F50" s="84">
        <v>0</v>
      </c>
      <c r="G50" s="84">
        <f t="shared" si="4"/>
        <v>0</v>
      </c>
      <c r="H50" s="1"/>
    </row>
    <row r="51" spans="1:8" ht="15">
      <c r="A51" s="21" t="s">
        <v>197</v>
      </c>
      <c r="B51" s="84">
        <v>0</v>
      </c>
      <c r="C51" s="84">
        <v>0</v>
      </c>
      <c r="D51" s="84">
        <v>0</v>
      </c>
      <c r="E51" s="84">
        <v>0</v>
      </c>
      <c r="F51" s="84">
        <v>0</v>
      </c>
      <c r="G51" s="84">
        <f t="shared" si="4"/>
        <v>0</v>
      </c>
      <c r="H51" s="1"/>
    </row>
    <row r="52" spans="1:8" ht="15">
      <c r="A52" s="21" t="s">
        <v>198</v>
      </c>
      <c r="B52" s="84">
        <v>0</v>
      </c>
      <c r="C52" s="84">
        <v>0</v>
      </c>
      <c r="D52" s="84">
        <v>0</v>
      </c>
      <c r="E52" s="84">
        <v>0</v>
      </c>
      <c r="F52" s="84">
        <v>0</v>
      </c>
      <c r="G52" s="84">
        <f t="shared" si="4"/>
        <v>0</v>
      </c>
      <c r="H52" s="1"/>
    </row>
    <row r="53" spans="1:8" ht="15">
      <c r="A53" s="20" t="s">
        <v>199</v>
      </c>
      <c r="B53" s="84">
        <f>+B57</f>
        <v>0</v>
      </c>
      <c r="C53" s="84">
        <f t="shared" ref="C53:F53" si="5">+C57</f>
        <v>0</v>
      </c>
      <c r="D53" s="84">
        <f t="shared" si="5"/>
        <v>0</v>
      </c>
      <c r="E53" s="84">
        <f t="shared" si="5"/>
        <v>0</v>
      </c>
      <c r="F53" s="84">
        <f t="shared" si="5"/>
        <v>0</v>
      </c>
      <c r="G53" s="84">
        <f t="shared" si="4"/>
        <v>0</v>
      </c>
      <c r="H53" s="1"/>
    </row>
    <row r="54" spans="1:8" ht="15">
      <c r="A54" s="21" t="s">
        <v>200</v>
      </c>
      <c r="B54" s="84">
        <v>0</v>
      </c>
      <c r="C54" s="84">
        <v>0</v>
      </c>
      <c r="D54" s="84">
        <v>0</v>
      </c>
      <c r="E54" s="84">
        <v>0</v>
      </c>
      <c r="F54" s="84">
        <v>0</v>
      </c>
      <c r="G54" s="84">
        <f t="shared" si="4"/>
        <v>0</v>
      </c>
      <c r="H54" s="1"/>
    </row>
    <row r="55" spans="1:8" ht="15">
      <c r="A55" s="21" t="s">
        <v>201</v>
      </c>
      <c r="B55" s="84">
        <v>0</v>
      </c>
      <c r="C55" s="84">
        <v>0</v>
      </c>
      <c r="D55" s="84">
        <v>0</v>
      </c>
      <c r="E55" s="84">
        <v>0</v>
      </c>
      <c r="F55" s="84">
        <v>0</v>
      </c>
      <c r="G55" s="84">
        <f t="shared" si="4"/>
        <v>0</v>
      </c>
      <c r="H55" s="1"/>
    </row>
    <row r="56" spans="1:8" ht="15">
      <c r="A56" s="21" t="s">
        <v>202</v>
      </c>
      <c r="B56" s="84">
        <v>0</v>
      </c>
      <c r="C56" s="84">
        <v>0</v>
      </c>
      <c r="D56" s="84">
        <v>0</v>
      </c>
      <c r="E56" s="84">
        <v>0</v>
      </c>
      <c r="F56" s="84">
        <v>0</v>
      </c>
      <c r="G56" s="84">
        <f t="shared" si="4"/>
        <v>0</v>
      </c>
      <c r="H56" s="1"/>
    </row>
    <row r="57" spans="1:8" ht="15">
      <c r="A57" s="21" t="s">
        <v>203</v>
      </c>
      <c r="B57" s="84">
        <v>0</v>
      </c>
      <c r="C57" s="84">
        <v>0</v>
      </c>
      <c r="D57" s="84">
        <v>0</v>
      </c>
      <c r="E57" s="84">
        <v>0</v>
      </c>
      <c r="F57" s="89">
        <v>0</v>
      </c>
      <c r="G57" s="84">
        <f t="shared" si="4"/>
        <v>0</v>
      </c>
      <c r="H57" s="1"/>
    </row>
    <row r="58" spans="1:8" ht="15">
      <c r="A58" s="20" t="s">
        <v>204</v>
      </c>
      <c r="B58" s="84">
        <v>0</v>
      </c>
      <c r="C58" s="84">
        <v>0</v>
      </c>
      <c r="D58" s="84">
        <v>0</v>
      </c>
      <c r="E58" s="84">
        <v>0</v>
      </c>
      <c r="F58" s="84">
        <v>0</v>
      </c>
      <c r="G58" s="84">
        <f t="shared" si="4"/>
        <v>0</v>
      </c>
      <c r="H58" s="1"/>
    </row>
    <row r="59" spans="1:8" ht="15">
      <c r="A59" s="21" t="s">
        <v>205</v>
      </c>
      <c r="B59" s="84">
        <v>0</v>
      </c>
      <c r="C59" s="84">
        <v>0</v>
      </c>
      <c r="D59" s="84">
        <v>0</v>
      </c>
      <c r="E59" s="84">
        <v>0</v>
      </c>
      <c r="F59" s="84">
        <v>0</v>
      </c>
      <c r="G59" s="84">
        <f t="shared" si="4"/>
        <v>0</v>
      </c>
      <c r="H59" s="1"/>
    </row>
    <row r="60" spans="1:8" ht="15">
      <c r="A60" s="21" t="s">
        <v>206</v>
      </c>
      <c r="B60" s="84">
        <v>0</v>
      </c>
      <c r="C60" s="84">
        <v>0</v>
      </c>
      <c r="D60" s="84">
        <v>0</v>
      </c>
      <c r="E60" s="84">
        <v>0</v>
      </c>
      <c r="F60" s="84">
        <v>0</v>
      </c>
      <c r="G60" s="84">
        <f t="shared" si="4"/>
        <v>0</v>
      </c>
      <c r="H60" s="1"/>
    </row>
    <row r="61" spans="1:8" ht="15">
      <c r="A61" s="20" t="s">
        <v>207</v>
      </c>
      <c r="B61" s="84">
        <v>2899765660</v>
      </c>
      <c r="C61" s="84">
        <f>+D61-B61</f>
        <v>1307537855.96</v>
      </c>
      <c r="D61" s="84">
        <v>4207303515.96</v>
      </c>
      <c r="E61" s="84">
        <v>4191300972.6199999</v>
      </c>
      <c r="F61" s="84">
        <v>4191300972.6199999</v>
      </c>
      <c r="G61" s="84">
        <f t="shared" si="4"/>
        <v>1291535312.6199999</v>
      </c>
      <c r="H61" s="1"/>
    </row>
    <row r="62" spans="1:8" ht="15">
      <c r="A62" s="20" t="s">
        <v>208</v>
      </c>
      <c r="B62" s="84">
        <v>0</v>
      </c>
      <c r="C62" s="84">
        <v>0</v>
      </c>
      <c r="D62" s="84">
        <v>0</v>
      </c>
      <c r="E62" s="84">
        <v>0</v>
      </c>
      <c r="F62" s="84">
        <v>0</v>
      </c>
      <c r="G62" s="84">
        <f t="shared" si="4"/>
        <v>0</v>
      </c>
      <c r="H62" s="1"/>
    </row>
    <row r="63" spans="1:8" ht="15">
      <c r="A63" s="22" t="s">
        <v>209</v>
      </c>
      <c r="B63" s="26">
        <f>+B44+B53+B58+B61</f>
        <v>2899765660</v>
      </c>
      <c r="C63" s="26">
        <f t="shared" ref="C63:G63" si="6">+C44+C53+C58+C61</f>
        <v>1307537855.96</v>
      </c>
      <c r="D63" s="26">
        <f t="shared" si="6"/>
        <v>4207303515.96</v>
      </c>
      <c r="E63" s="26">
        <f t="shared" si="6"/>
        <v>4191300972.6199999</v>
      </c>
      <c r="F63" s="26">
        <f t="shared" si="6"/>
        <v>4191300972.6199999</v>
      </c>
      <c r="G63" s="26">
        <f t="shared" si="6"/>
        <v>1291535312.6199999</v>
      </c>
      <c r="H63" s="1"/>
    </row>
    <row r="64" spans="1:8" ht="15">
      <c r="A64" s="22" t="s">
        <v>210</v>
      </c>
      <c r="B64" s="26">
        <v>0</v>
      </c>
      <c r="C64" s="26">
        <v>0</v>
      </c>
      <c r="D64" s="26">
        <v>0</v>
      </c>
      <c r="E64" s="26">
        <v>0</v>
      </c>
      <c r="F64" s="26">
        <v>0</v>
      </c>
      <c r="G64" s="26">
        <f t="shared" si="4"/>
        <v>0</v>
      </c>
      <c r="H64" s="1"/>
    </row>
    <row r="65" spans="1:8" ht="15">
      <c r="A65" s="20" t="s">
        <v>211</v>
      </c>
      <c r="B65" s="84">
        <v>0</v>
      </c>
      <c r="C65" s="84">
        <v>0</v>
      </c>
      <c r="D65" s="84">
        <v>0</v>
      </c>
      <c r="E65" s="84">
        <v>0</v>
      </c>
      <c r="F65" s="84">
        <v>0</v>
      </c>
      <c r="G65" s="84">
        <f t="shared" si="4"/>
        <v>0</v>
      </c>
      <c r="H65" s="1"/>
    </row>
    <row r="66" spans="1:8" ht="15">
      <c r="A66" s="22" t="s">
        <v>212</v>
      </c>
      <c r="B66" s="26">
        <f>+B63+B64+B41</f>
        <v>3338533759</v>
      </c>
      <c r="C66" s="26">
        <f t="shared" ref="C66:F66" si="7">+C63+C64+C41</f>
        <v>1438842300.9400001</v>
      </c>
      <c r="D66" s="26">
        <f t="shared" si="7"/>
        <v>4777376059.9400005</v>
      </c>
      <c r="E66" s="26">
        <f t="shared" si="7"/>
        <v>4761373516.5900002</v>
      </c>
      <c r="F66" s="26">
        <f t="shared" si="7"/>
        <v>4761373516.5900002</v>
      </c>
      <c r="G66" s="26">
        <f>+F66-B66</f>
        <v>1422839757.5900002</v>
      </c>
      <c r="H66" s="1"/>
    </row>
    <row r="67" spans="1:8" ht="15">
      <c r="A67" s="24" t="s">
        <v>213</v>
      </c>
      <c r="B67" s="84">
        <v>0</v>
      </c>
      <c r="C67" s="84">
        <v>0</v>
      </c>
      <c r="D67" s="84">
        <v>0</v>
      </c>
      <c r="E67" s="84">
        <v>0</v>
      </c>
      <c r="F67" s="84">
        <v>0</v>
      </c>
      <c r="G67" s="84">
        <f t="shared" si="4"/>
        <v>0</v>
      </c>
      <c r="H67" s="1"/>
    </row>
    <row r="68" spans="1:8" ht="15">
      <c r="A68" s="22" t="s">
        <v>214</v>
      </c>
      <c r="B68" s="26">
        <v>0</v>
      </c>
      <c r="C68" s="26">
        <v>0</v>
      </c>
      <c r="D68" s="26">
        <v>0</v>
      </c>
      <c r="E68" s="26">
        <v>0</v>
      </c>
      <c r="F68" s="26">
        <v>0</v>
      </c>
      <c r="G68" s="26">
        <f t="shared" si="4"/>
        <v>0</v>
      </c>
      <c r="H68" s="1"/>
    </row>
    <row r="69" spans="1:8" ht="15">
      <c r="A69" s="22" t="s">
        <v>215</v>
      </c>
      <c r="B69" s="26">
        <v>0</v>
      </c>
      <c r="C69" s="26">
        <v>0</v>
      </c>
      <c r="D69" s="26">
        <v>0</v>
      </c>
      <c r="E69" s="26">
        <v>0</v>
      </c>
      <c r="F69" s="26">
        <v>0</v>
      </c>
      <c r="G69" s="26">
        <f t="shared" si="4"/>
        <v>0</v>
      </c>
      <c r="H69" s="1"/>
    </row>
    <row r="70" spans="1:8" ht="15">
      <c r="A70" s="25" t="s">
        <v>216</v>
      </c>
      <c r="B70" s="27">
        <v>0</v>
      </c>
      <c r="C70" s="27">
        <v>0</v>
      </c>
      <c r="D70" s="27">
        <v>0</v>
      </c>
      <c r="E70" s="27">
        <v>0</v>
      </c>
      <c r="F70" s="27">
        <v>0</v>
      </c>
      <c r="G70" s="27">
        <f t="shared" si="4"/>
        <v>0</v>
      </c>
      <c r="H70" s="1"/>
    </row>
    <row r="71" spans="1:8" ht="29.25" customHeight="1">
      <c r="A71" s="167" t="s">
        <v>217</v>
      </c>
      <c r="B71" s="167"/>
      <c r="C71" s="167"/>
      <c r="D71" s="167"/>
      <c r="E71" s="167"/>
      <c r="F71" s="167"/>
      <c r="G71" s="167"/>
      <c r="H71" s="1"/>
    </row>
    <row r="72" spans="1:8" ht="15">
      <c r="A72" s="168" t="s">
        <v>305</v>
      </c>
      <c r="B72" s="167"/>
      <c r="C72" s="167"/>
      <c r="D72" s="167"/>
      <c r="E72" s="167"/>
      <c r="F72" s="167"/>
      <c r="G72" s="167"/>
    </row>
    <row r="73" spans="1:8" ht="27.75" customHeight="1">
      <c r="A73" s="166" t="s">
        <v>306</v>
      </c>
      <c r="B73" s="167"/>
      <c r="C73" s="167"/>
      <c r="D73" s="167"/>
      <c r="E73" s="167"/>
      <c r="F73" s="167"/>
      <c r="G73" s="167"/>
    </row>
    <row r="74" spans="1:8">
      <c r="B74" s="28"/>
      <c r="C74" s="28"/>
      <c r="D74" s="28"/>
      <c r="E74" s="28"/>
      <c r="F74" s="28"/>
      <c r="G74" s="28"/>
    </row>
    <row r="75" spans="1:8" ht="32.25" customHeight="1">
      <c r="B75" s="150"/>
      <c r="C75" s="150"/>
      <c r="D75" s="150"/>
      <c r="E75" s="151"/>
      <c r="F75" s="151"/>
      <c r="G75" s="28"/>
    </row>
    <row r="76" spans="1:8">
      <c r="B76" s="18"/>
      <c r="C76" s="18"/>
      <c r="D76" s="18"/>
      <c r="E76" s="18"/>
      <c r="F76" s="17"/>
    </row>
  </sheetData>
  <mergeCells count="11">
    <mergeCell ref="A73:G73"/>
    <mergeCell ref="A72:G72"/>
    <mergeCell ref="A71:G71"/>
    <mergeCell ref="A1:G1"/>
    <mergeCell ref="A7:A8"/>
    <mergeCell ref="G7:G8"/>
    <mergeCell ref="B7:F7"/>
    <mergeCell ref="A5:G5"/>
    <mergeCell ref="A4:G4"/>
    <mergeCell ref="A3:G3"/>
    <mergeCell ref="A2:G2"/>
  </mergeCells>
  <pageMargins left="0.70866141732283472" right="0.70866141732283472" top="0.74803149606299213" bottom="0.74803149606299213" header="0.31496062992125984" footer="0.31496062992125984"/>
  <pageSetup scale="52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6">
    <pageSetUpPr fitToPage="1"/>
  </sheetPr>
  <dimension ref="A1:I161"/>
  <sheetViews>
    <sheetView tabSelected="1" workbookViewId="0">
      <pane ySplit="9" topLeftCell="A151" activePane="bottomLeft" state="frozen"/>
      <selection pane="bottomLeft" activeCell="C158" sqref="C158:K170"/>
    </sheetView>
  </sheetViews>
  <sheetFormatPr baseColWidth="10" defaultRowHeight="12.75"/>
  <cols>
    <col min="1" max="1" width="1.85546875" customWidth="1"/>
    <col min="2" max="2" width="6.7109375" customWidth="1"/>
    <col min="3" max="3" width="30.28515625" customWidth="1"/>
    <col min="4" max="9" width="17.7109375" customWidth="1"/>
    <col min="10" max="10" width="3.5703125" customWidth="1"/>
  </cols>
  <sheetData>
    <row r="1" spans="1:9" ht="9" customHeight="1">
      <c r="A1" s="1"/>
      <c r="B1" s="1"/>
      <c r="C1" s="1"/>
      <c r="D1" s="1"/>
      <c r="E1" s="1"/>
      <c r="F1" s="1"/>
      <c r="G1" s="1"/>
      <c r="H1" s="1"/>
      <c r="I1" s="1"/>
    </row>
    <row r="2" spans="1:9" ht="15">
      <c r="A2" s="1"/>
      <c r="B2" s="183" t="s">
        <v>309</v>
      </c>
      <c r="C2" s="184"/>
      <c r="D2" s="184"/>
      <c r="E2" s="184"/>
      <c r="F2" s="184"/>
      <c r="G2" s="184"/>
      <c r="H2" s="184"/>
      <c r="I2" s="185"/>
    </row>
    <row r="3" spans="1:9" ht="15">
      <c r="A3" s="1"/>
      <c r="B3" s="186" t="s">
        <v>255</v>
      </c>
      <c r="C3" s="187"/>
      <c r="D3" s="187"/>
      <c r="E3" s="187"/>
      <c r="F3" s="187"/>
      <c r="G3" s="187"/>
      <c r="H3" s="187"/>
      <c r="I3" s="188"/>
    </row>
    <row r="4" spans="1:9" ht="15">
      <c r="A4" s="1"/>
      <c r="B4" s="189" t="s">
        <v>256</v>
      </c>
      <c r="C4" s="190"/>
      <c r="D4" s="190"/>
      <c r="E4" s="190"/>
      <c r="F4" s="190"/>
      <c r="G4" s="190"/>
      <c r="H4" s="190"/>
      <c r="I4" s="191"/>
    </row>
    <row r="5" spans="1:9" ht="15">
      <c r="A5" s="1"/>
      <c r="B5" s="192" t="s">
        <v>326</v>
      </c>
      <c r="C5" s="193"/>
      <c r="D5" s="193"/>
      <c r="E5" s="193"/>
      <c r="F5" s="193"/>
      <c r="G5" s="193"/>
      <c r="H5" s="193"/>
      <c r="I5" s="194"/>
    </row>
    <row r="6" spans="1:9" ht="7.5" customHeight="1">
      <c r="A6" s="1"/>
      <c r="B6" s="91"/>
      <c r="C6" s="91"/>
      <c r="D6" s="91"/>
      <c r="E6" s="91"/>
      <c r="F6" s="91"/>
      <c r="G6" s="91"/>
      <c r="H6" s="91"/>
      <c r="I6" s="91"/>
    </row>
    <row r="7" spans="1:9" ht="15">
      <c r="A7" s="1"/>
      <c r="B7" s="195" t="s">
        <v>38</v>
      </c>
      <c r="C7" s="196"/>
      <c r="D7" s="201"/>
      <c r="E7" s="201"/>
      <c r="F7" s="201"/>
      <c r="G7" s="201"/>
      <c r="H7" s="202"/>
      <c r="I7" s="203" t="s">
        <v>39</v>
      </c>
    </row>
    <row r="8" spans="1:9" ht="30">
      <c r="A8" s="1"/>
      <c r="B8" s="197"/>
      <c r="C8" s="198"/>
      <c r="D8" s="113" t="s">
        <v>40</v>
      </c>
      <c r="E8" s="114" t="s">
        <v>41</v>
      </c>
      <c r="F8" s="113" t="s">
        <v>42</v>
      </c>
      <c r="G8" s="113" t="s">
        <v>43</v>
      </c>
      <c r="H8" s="113" t="s">
        <v>44</v>
      </c>
      <c r="I8" s="204"/>
    </row>
    <row r="9" spans="1:9" ht="15">
      <c r="A9" s="1"/>
      <c r="B9" s="199"/>
      <c r="C9" s="200"/>
      <c r="D9" s="113">
        <v>1</v>
      </c>
      <c r="E9" s="114">
        <v>2</v>
      </c>
      <c r="F9" s="113" t="s">
        <v>45</v>
      </c>
      <c r="G9" s="113">
        <v>4</v>
      </c>
      <c r="H9" s="113">
        <v>5</v>
      </c>
      <c r="I9" s="115" t="s">
        <v>46</v>
      </c>
    </row>
    <row r="10" spans="1:9" ht="15">
      <c r="A10" s="1"/>
      <c r="B10" s="2" t="s">
        <v>112</v>
      </c>
      <c r="C10" s="3"/>
      <c r="D10" s="72">
        <f>+D11+D19+D29+D39+D49+D59+D63+D71+D75</f>
        <v>438768099</v>
      </c>
      <c r="E10" s="72">
        <f t="shared" ref="E10:I10" si="0">+E11+E19+E29+E39+E49+E59+E63+E71+E75</f>
        <v>131304445.17999984</v>
      </c>
      <c r="F10" s="72">
        <f t="shared" si="0"/>
        <v>570072544.17999983</v>
      </c>
      <c r="G10" s="72">
        <f t="shared" si="0"/>
        <v>569850314.51999986</v>
      </c>
      <c r="H10" s="72">
        <f t="shared" si="0"/>
        <v>514281277.74999976</v>
      </c>
      <c r="I10" s="72">
        <f t="shared" si="0"/>
        <v>222229.65999999552</v>
      </c>
    </row>
    <row r="11" spans="1:9" ht="15">
      <c r="A11" s="4"/>
      <c r="B11" s="5" t="s">
        <v>111</v>
      </c>
      <c r="C11" s="6"/>
      <c r="D11" s="73">
        <f>SUM(D12:D18)</f>
        <v>106136000</v>
      </c>
      <c r="E11" s="73">
        <f t="shared" ref="E11:I11" si="1">SUM(E12:E18)</f>
        <v>25859222.29999987</v>
      </c>
      <c r="F11" s="73">
        <f t="shared" si="1"/>
        <v>131995222.29999988</v>
      </c>
      <c r="G11" s="73">
        <f t="shared" si="1"/>
        <v>131772992.84999987</v>
      </c>
      <c r="H11" s="73">
        <f t="shared" si="1"/>
        <v>122379434.58999985</v>
      </c>
      <c r="I11" s="73">
        <f t="shared" si="1"/>
        <v>222229.44999999553</v>
      </c>
    </row>
    <row r="12" spans="1:9" ht="15">
      <c r="A12" s="1"/>
      <c r="B12" s="14" t="s">
        <v>1</v>
      </c>
      <c r="C12" s="7" t="s">
        <v>47</v>
      </c>
      <c r="D12" s="85">
        <v>0</v>
      </c>
      <c r="E12" s="86">
        <f>+F12-D12</f>
        <v>0</v>
      </c>
      <c r="F12" s="86">
        <v>0</v>
      </c>
      <c r="G12" s="86">
        <v>0</v>
      </c>
      <c r="H12" s="86">
        <v>0</v>
      </c>
      <c r="I12" s="86">
        <f t="shared" ref="I12:I62" si="2">+F12-G12</f>
        <v>0</v>
      </c>
    </row>
    <row r="13" spans="1:9" ht="15">
      <c r="A13" s="1"/>
      <c r="B13" s="14" t="s">
        <v>2</v>
      </c>
      <c r="C13" s="7" t="s">
        <v>48</v>
      </c>
      <c r="D13" s="85">
        <v>43436000</v>
      </c>
      <c r="E13" s="86">
        <f t="shared" ref="E13:E76" si="3">+F13-D13</f>
        <v>4349613.4499999955</v>
      </c>
      <c r="F13" s="85">
        <v>47785613.449999996</v>
      </c>
      <c r="G13" s="85">
        <v>47577845</v>
      </c>
      <c r="H13" s="85">
        <v>46598579.289999999</v>
      </c>
      <c r="I13" s="86">
        <f t="shared" si="2"/>
        <v>207768.44999999553</v>
      </c>
    </row>
    <row r="14" spans="1:9" ht="15">
      <c r="A14" s="1"/>
      <c r="B14" s="14" t="s">
        <v>3</v>
      </c>
      <c r="C14" s="7" t="s">
        <v>49</v>
      </c>
      <c r="D14" s="85">
        <v>20400000</v>
      </c>
      <c r="E14" s="86">
        <f t="shared" si="3"/>
        <v>-13635351.699999999</v>
      </c>
      <c r="F14" s="85">
        <v>6764648.3000000007</v>
      </c>
      <c r="G14" s="85">
        <v>6761380.3000000007</v>
      </c>
      <c r="H14" s="85">
        <v>6478353.0599999987</v>
      </c>
      <c r="I14" s="86">
        <f t="shared" si="2"/>
        <v>3268</v>
      </c>
    </row>
    <row r="15" spans="1:9" ht="15">
      <c r="A15" s="1"/>
      <c r="B15" s="14" t="s">
        <v>4</v>
      </c>
      <c r="C15" s="7" t="s">
        <v>50</v>
      </c>
      <c r="D15" s="85">
        <v>0</v>
      </c>
      <c r="E15" s="86">
        <f t="shared" si="3"/>
        <v>1676739.42</v>
      </c>
      <c r="F15" s="85">
        <v>1676739.42</v>
      </c>
      <c r="G15" s="85">
        <v>1676739.42</v>
      </c>
      <c r="H15" s="85">
        <v>1676739.42</v>
      </c>
      <c r="I15" s="86">
        <f t="shared" si="2"/>
        <v>0</v>
      </c>
    </row>
    <row r="16" spans="1:9" ht="15">
      <c r="A16" s="1"/>
      <c r="B16" s="14" t="s">
        <v>5</v>
      </c>
      <c r="C16" s="7" t="s">
        <v>51</v>
      </c>
      <c r="D16" s="85">
        <v>20400000</v>
      </c>
      <c r="E16" s="86">
        <f t="shared" si="3"/>
        <v>55368221.129999876</v>
      </c>
      <c r="F16" s="85">
        <v>75768221.129999876</v>
      </c>
      <c r="G16" s="85">
        <v>75757028.129999876</v>
      </c>
      <c r="H16" s="85">
        <v>67625762.819999859</v>
      </c>
      <c r="I16" s="86">
        <f t="shared" si="2"/>
        <v>11193</v>
      </c>
    </row>
    <row r="17" spans="1:9" ht="15">
      <c r="A17" s="1"/>
      <c r="B17" s="14" t="s">
        <v>6</v>
      </c>
      <c r="C17" s="7" t="s">
        <v>52</v>
      </c>
      <c r="D17" s="85">
        <v>21900000</v>
      </c>
      <c r="E17" s="86">
        <f t="shared" si="3"/>
        <v>-21900000</v>
      </c>
      <c r="F17" s="85">
        <v>0</v>
      </c>
      <c r="G17" s="85">
        <v>0</v>
      </c>
      <c r="H17" s="85">
        <v>0</v>
      </c>
      <c r="I17" s="86">
        <f t="shared" si="2"/>
        <v>0</v>
      </c>
    </row>
    <row r="18" spans="1:9" ht="15">
      <c r="A18" s="1"/>
      <c r="B18" s="14" t="s">
        <v>7</v>
      </c>
      <c r="C18" s="7" t="s">
        <v>53</v>
      </c>
      <c r="D18" s="85">
        <v>0</v>
      </c>
      <c r="E18" s="86">
        <f t="shared" si="3"/>
        <v>0</v>
      </c>
      <c r="F18" s="85">
        <v>0</v>
      </c>
      <c r="G18" s="85">
        <v>0</v>
      </c>
      <c r="H18" s="85">
        <v>0</v>
      </c>
      <c r="I18" s="86">
        <f t="shared" si="2"/>
        <v>0</v>
      </c>
    </row>
    <row r="19" spans="1:9" ht="15">
      <c r="A19" s="4"/>
      <c r="B19" s="8" t="s">
        <v>119</v>
      </c>
      <c r="C19" s="9"/>
      <c r="D19" s="74">
        <f>SUM(D20:D28)</f>
        <v>205002438</v>
      </c>
      <c r="E19" s="74">
        <f t="shared" ref="E19:I19" si="4">SUM(E20:E28)</f>
        <v>-65991873.640000001</v>
      </c>
      <c r="F19" s="74">
        <f t="shared" si="4"/>
        <v>139010564.35999998</v>
      </c>
      <c r="G19" s="74">
        <f t="shared" si="4"/>
        <v>139010564.35999998</v>
      </c>
      <c r="H19" s="74">
        <f t="shared" si="4"/>
        <v>115819930.84999999</v>
      </c>
      <c r="I19" s="74">
        <f t="shared" si="4"/>
        <v>0</v>
      </c>
    </row>
    <row r="20" spans="1:9" ht="15">
      <c r="A20" s="1"/>
      <c r="B20" s="14" t="s">
        <v>8</v>
      </c>
      <c r="C20" s="7" t="s">
        <v>54</v>
      </c>
      <c r="D20" s="85">
        <v>0</v>
      </c>
      <c r="E20" s="86">
        <f t="shared" si="3"/>
        <v>10899841.040000007</v>
      </c>
      <c r="F20" s="85">
        <v>10899841.040000007</v>
      </c>
      <c r="G20" s="85">
        <v>10899841.040000007</v>
      </c>
      <c r="H20" s="85">
        <v>10201797.819999998</v>
      </c>
      <c r="I20" s="86">
        <f t="shared" si="2"/>
        <v>0</v>
      </c>
    </row>
    <row r="21" spans="1:9" ht="15">
      <c r="A21" s="1"/>
      <c r="B21" s="14" t="s">
        <v>9</v>
      </c>
      <c r="C21" s="7" t="s">
        <v>55</v>
      </c>
      <c r="D21" s="85">
        <v>0</v>
      </c>
      <c r="E21" s="86">
        <f t="shared" si="3"/>
        <v>2452580.37</v>
      </c>
      <c r="F21" s="85">
        <v>2452580.37</v>
      </c>
      <c r="G21" s="85">
        <v>2452580.37</v>
      </c>
      <c r="H21" s="85">
        <v>2364248.0100000007</v>
      </c>
      <c r="I21" s="86">
        <f t="shared" si="2"/>
        <v>0</v>
      </c>
    </row>
    <row r="22" spans="1:9" ht="15">
      <c r="A22" s="1"/>
      <c r="B22" s="14" t="s">
        <v>10</v>
      </c>
      <c r="C22" s="7" t="s">
        <v>56</v>
      </c>
      <c r="D22" s="85">
        <v>0</v>
      </c>
      <c r="E22" s="86">
        <f t="shared" si="3"/>
        <v>0</v>
      </c>
      <c r="F22" s="85">
        <v>0</v>
      </c>
      <c r="G22" s="85">
        <v>0</v>
      </c>
      <c r="H22" s="85">
        <v>0</v>
      </c>
      <c r="I22" s="86">
        <f t="shared" si="2"/>
        <v>0</v>
      </c>
    </row>
    <row r="23" spans="1:9" ht="15">
      <c r="A23" s="1"/>
      <c r="B23" s="14" t="s">
        <v>11</v>
      </c>
      <c r="C23" s="7" t="s">
        <v>57</v>
      </c>
      <c r="D23" s="85">
        <v>0</v>
      </c>
      <c r="E23" s="86">
        <f t="shared" si="3"/>
        <v>52967.05</v>
      </c>
      <c r="F23" s="85">
        <v>52967.05</v>
      </c>
      <c r="G23" s="85">
        <v>52967.05</v>
      </c>
      <c r="H23" s="85">
        <v>51368.78</v>
      </c>
      <c r="I23" s="86">
        <f t="shared" si="2"/>
        <v>0</v>
      </c>
    </row>
    <row r="24" spans="1:9" ht="15">
      <c r="A24" s="1"/>
      <c r="B24" s="14" t="s">
        <v>12</v>
      </c>
      <c r="C24" s="7" t="s">
        <v>58</v>
      </c>
      <c r="D24" s="85">
        <v>205002438</v>
      </c>
      <c r="E24" s="86">
        <f t="shared" si="3"/>
        <v>-96087140.870000005</v>
      </c>
      <c r="F24" s="85">
        <v>108915297.13</v>
      </c>
      <c r="G24" s="85">
        <v>108915297.13</v>
      </c>
      <c r="H24" s="85">
        <v>86531346.049999997</v>
      </c>
      <c r="I24" s="86">
        <f t="shared" si="2"/>
        <v>0</v>
      </c>
    </row>
    <row r="25" spans="1:9" ht="15">
      <c r="A25" s="1"/>
      <c r="B25" s="14" t="s">
        <v>13</v>
      </c>
      <c r="C25" s="7" t="s">
        <v>59</v>
      </c>
      <c r="D25" s="85">
        <v>0</v>
      </c>
      <c r="E25" s="86">
        <f t="shared" si="3"/>
        <v>1160225.94</v>
      </c>
      <c r="F25" s="85">
        <v>1160225.94</v>
      </c>
      <c r="G25" s="85">
        <v>1160225.94</v>
      </c>
      <c r="H25" s="85">
        <v>1146704.8400000001</v>
      </c>
      <c r="I25" s="86">
        <f t="shared" si="2"/>
        <v>0</v>
      </c>
    </row>
    <row r="26" spans="1:9" ht="15">
      <c r="A26" s="1"/>
      <c r="B26" s="14" t="s">
        <v>30</v>
      </c>
      <c r="C26" s="7" t="s">
        <v>60</v>
      </c>
      <c r="D26" s="85">
        <v>0</v>
      </c>
      <c r="E26" s="86">
        <f t="shared" si="3"/>
        <v>15224983.609999999</v>
      </c>
      <c r="F26" s="85">
        <v>15224983.609999999</v>
      </c>
      <c r="G26" s="85">
        <v>15224983.609999999</v>
      </c>
      <c r="H26" s="85">
        <v>15220437.829999998</v>
      </c>
      <c r="I26" s="86">
        <f t="shared" si="2"/>
        <v>0</v>
      </c>
    </row>
    <row r="27" spans="1:9" ht="15">
      <c r="A27" s="1"/>
      <c r="B27" s="14" t="s">
        <v>113</v>
      </c>
      <c r="C27" s="7" t="s">
        <v>61</v>
      </c>
      <c r="D27" s="85">
        <v>0</v>
      </c>
      <c r="E27" s="86">
        <f t="shared" si="3"/>
        <v>0</v>
      </c>
      <c r="F27" s="85">
        <v>0</v>
      </c>
      <c r="G27" s="85">
        <v>0</v>
      </c>
      <c r="H27" s="85">
        <v>0</v>
      </c>
      <c r="I27" s="86">
        <f t="shared" si="2"/>
        <v>0</v>
      </c>
    </row>
    <row r="28" spans="1:9" ht="15">
      <c r="A28" s="1"/>
      <c r="B28" s="14" t="s">
        <v>114</v>
      </c>
      <c r="C28" s="7" t="s">
        <v>62</v>
      </c>
      <c r="D28" s="85">
        <v>0</v>
      </c>
      <c r="E28" s="86">
        <f t="shared" si="3"/>
        <v>304669.22000000003</v>
      </c>
      <c r="F28" s="85">
        <v>304669.22000000003</v>
      </c>
      <c r="G28" s="85">
        <v>304669.22000000003</v>
      </c>
      <c r="H28" s="85">
        <v>304027.52000000008</v>
      </c>
      <c r="I28" s="86">
        <f t="shared" si="2"/>
        <v>0</v>
      </c>
    </row>
    <row r="29" spans="1:9" ht="15">
      <c r="A29" s="4"/>
      <c r="B29" s="8" t="s">
        <v>120</v>
      </c>
      <c r="C29" s="9"/>
      <c r="D29" s="74">
        <f>SUM(D30:D38)</f>
        <v>119829661</v>
      </c>
      <c r="E29" s="74">
        <f t="shared" ref="E29:I29" si="5">SUM(E30:E38)</f>
        <v>104818466.77999997</v>
      </c>
      <c r="F29" s="74">
        <f t="shared" si="5"/>
        <v>224648127.77999994</v>
      </c>
      <c r="G29" s="74">
        <f t="shared" si="5"/>
        <v>224648127.56999996</v>
      </c>
      <c r="H29" s="74">
        <f t="shared" si="5"/>
        <v>204367386.52999994</v>
      </c>
      <c r="I29" s="74">
        <f t="shared" si="5"/>
        <v>0.20999999999912689</v>
      </c>
    </row>
    <row r="30" spans="1:9" ht="15">
      <c r="A30" s="1"/>
      <c r="B30" s="14" t="s">
        <v>14</v>
      </c>
      <c r="C30" s="7" t="s">
        <v>63</v>
      </c>
      <c r="D30" s="85">
        <v>0</v>
      </c>
      <c r="E30" s="86">
        <f t="shared" si="3"/>
        <v>97204.93</v>
      </c>
      <c r="F30" s="85">
        <v>97204.93</v>
      </c>
      <c r="G30" s="85">
        <v>97204.93</v>
      </c>
      <c r="H30" s="85">
        <v>67083.37999999999</v>
      </c>
      <c r="I30" s="86">
        <f t="shared" si="2"/>
        <v>0</v>
      </c>
    </row>
    <row r="31" spans="1:9" ht="15">
      <c r="A31" s="1"/>
      <c r="B31" s="14" t="s">
        <v>15</v>
      </c>
      <c r="C31" s="7" t="s">
        <v>64</v>
      </c>
      <c r="D31" s="85">
        <v>1139798</v>
      </c>
      <c r="E31" s="86">
        <f t="shared" si="3"/>
        <v>1314545.2599999998</v>
      </c>
      <c r="F31" s="85">
        <v>2454343.2599999998</v>
      </c>
      <c r="G31" s="85">
        <v>2454343.2599999998</v>
      </c>
      <c r="H31" s="85">
        <v>2426743.2599999998</v>
      </c>
      <c r="I31" s="86">
        <f t="shared" si="2"/>
        <v>0</v>
      </c>
    </row>
    <row r="32" spans="1:9" ht="15">
      <c r="A32" s="1"/>
      <c r="B32" s="14" t="s">
        <v>16</v>
      </c>
      <c r="C32" s="7" t="s">
        <v>65</v>
      </c>
      <c r="D32" s="85">
        <v>54164471</v>
      </c>
      <c r="E32" s="86">
        <f t="shared" si="3"/>
        <v>52507657.929999858</v>
      </c>
      <c r="F32" s="85">
        <v>106672128.92999986</v>
      </c>
      <c r="G32" s="85">
        <v>106672128.92999986</v>
      </c>
      <c r="H32" s="85">
        <v>93482570.869999886</v>
      </c>
      <c r="I32" s="86">
        <f t="shared" si="2"/>
        <v>0</v>
      </c>
    </row>
    <row r="33" spans="1:9" ht="15">
      <c r="A33" s="1"/>
      <c r="B33" s="14" t="s">
        <v>17</v>
      </c>
      <c r="C33" s="7" t="s">
        <v>66</v>
      </c>
      <c r="D33" s="85">
        <v>0</v>
      </c>
      <c r="E33" s="86">
        <f t="shared" si="3"/>
        <v>44192.07</v>
      </c>
      <c r="F33" s="85">
        <v>44192.07</v>
      </c>
      <c r="G33" s="85">
        <v>44191.86</v>
      </c>
      <c r="H33" s="85">
        <v>10440</v>
      </c>
      <c r="I33" s="86">
        <f t="shared" si="2"/>
        <v>0.20999999999912689</v>
      </c>
    </row>
    <row r="34" spans="1:9" ht="15">
      <c r="A34" s="1"/>
      <c r="B34" s="14" t="s">
        <v>18</v>
      </c>
      <c r="C34" s="7" t="s">
        <v>67</v>
      </c>
      <c r="D34" s="85">
        <v>64525392</v>
      </c>
      <c r="E34" s="86">
        <f t="shared" si="3"/>
        <v>-5774711.1999998912</v>
      </c>
      <c r="F34" s="85">
        <v>58750680.800000109</v>
      </c>
      <c r="G34" s="85">
        <v>58750680.800000109</v>
      </c>
      <c r="H34" s="85">
        <v>52577380.600000106</v>
      </c>
      <c r="I34" s="86">
        <f t="shared" si="2"/>
        <v>0</v>
      </c>
    </row>
    <row r="35" spans="1:9" ht="15">
      <c r="A35" s="1"/>
      <c r="B35" s="14" t="s">
        <v>115</v>
      </c>
      <c r="C35" s="7" t="s">
        <v>68</v>
      </c>
      <c r="D35" s="85">
        <v>0</v>
      </c>
      <c r="E35" s="86">
        <f t="shared" si="3"/>
        <v>0</v>
      </c>
      <c r="F35" s="85">
        <v>0</v>
      </c>
      <c r="G35" s="85">
        <v>0</v>
      </c>
      <c r="H35" s="85">
        <v>0</v>
      </c>
      <c r="I35" s="86">
        <f t="shared" si="2"/>
        <v>0</v>
      </c>
    </row>
    <row r="36" spans="1:9" ht="15">
      <c r="A36" s="1"/>
      <c r="B36" s="14" t="s">
        <v>116</v>
      </c>
      <c r="C36" s="7" t="s">
        <v>69</v>
      </c>
      <c r="D36" s="85">
        <v>0</v>
      </c>
      <c r="E36" s="86">
        <f t="shared" si="3"/>
        <v>682066.2</v>
      </c>
      <c r="F36" s="85">
        <v>682066.2</v>
      </c>
      <c r="G36" s="85">
        <v>682066.2</v>
      </c>
      <c r="H36" s="85">
        <v>596693.26</v>
      </c>
      <c r="I36" s="86">
        <f t="shared" si="2"/>
        <v>0</v>
      </c>
    </row>
    <row r="37" spans="1:9" ht="15">
      <c r="A37" s="1"/>
      <c r="B37" s="14" t="s">
        <v>117</v>
      </c>
      <c r="C37" s="7" t="s">
        <v>70</v>
      </c>
      <c r="D37" s="85">
        <v>0</v>
      </c>
      <c r="E37" s="86">
        <f t="shared" si="3"/>
        <v>3597141.75</v>
      </c>
      <c r="F37" s="85">
        <v>3597141.75</v>
      </c>
      <c r="G37" s="85">
        <v>3597141.75</v>
      </c>
      <c r="H37" s="85">
        <v>3255525.6099999994</v>
      </c>
      <c r="I37" s="86">
        <f t="shared" si="2"/>
        <v>0</v>
      </c>
    </row>
    <row r="38" spans="1:9" ht="15">
      <c r="A38" s="1"/>
      <c r="B38" s="14" t="s">
        <v>118</v>
      </c>
      <c r="C38" s="7" t="s">
        <v>71</v>
      </c>
      <c r="D38" s="85">
        <v>0</v>
      </c>
      <c r="E38" s="86">
        <f t="shared" si="3"/>
        <v>52350369.839999996</v>
      </c>
      <c r="F38" s="85">
        <v>52350369.839999996</v>
      </c>
      <c r="G38" s="85">
        <v>52350369.839999996</v>
      </c>
      <c r="H38" s="85">
        <v>51950949.549999982</v>
      </c>
      <c r="I38" s="86">
        <f t="shared" si="2"/>
        <v>0</v>
      </c>
    </row>
    <row r="39" spans="1:9" ht="15">
      <c r="A39" s="4"/>
      <c r="B39" s="8" t="s">
        <v>121</v>
      </c>
      <c r="C39" s="9"/>
      <c r="D39" s="74">
        <f>SUM(D40:D48)</f>
        <v>7800000</v>
      </c>
      <c r="E39" s="74">
        <f t="shared" ref="E39:I39" si="6">SUM(E40:E48)</f>
        <v>3003153.1000000006</v>
      </c>
      <c r="F39" s="74">
        <f t="shared" si="6"/>
        <v>10803153.1</v>
      </c>
      <c r="G39" s="74">
        <f t="shared" si="6"/>
        <v>10803153.1</v>
      </c>
      <c r="H39" s="74">
        <f t="shared" si="6"/>
        <v>10727378.220000001</v>
      </c>
      <c r="I39" s="74">
        <f t="shared" si="6"/>
        <v>0</v>
      </c>
    </row>
    <row r="40" spans="1:9" ht="15">
      <c r="A40" s="1"/>
      <c r="B40" s="14" t="s">
        <v>19</v>
      </c>
      <c r="C40" s="7" t="s">
        <v>72</v>
      </c>
      <c r="D40" s="85">
        <v>0</v>
      </c>
      <c r="E40" s="86">
        <f t="shared" si="3"/>
        <v>0</v>
      </c>
      <c r="F40" s="85">
        <v>0</v>
      </c>
      <c r="G40" s="85">
        <v>0</v>
      </c>
      <c r="H40" s="85">
        <v>0</v>
      </c>
      <c r="I40" s="86">
        <f t="shared" si="2"/>
        <v>0</v>
      </c>
    </row>
    <row r="41" spans="1:9" ht="15">
      <c r="A41" s="1"/>
      <c r="B41" s="14" t="s">
        <v>20</v>
      </c>
      <c r="C41" s="7" t="s">
        <v>73</v>
      </c>
      <c r="D41" s="85">
        <v>0</v>
      </c>
      <c r="E41" s="86">
        <f t="shared" si="3"/>
        <v>0</v>
      </c>
      <c r="F41" s="85">
        <v>0</v>
      </c>
      <c r="G41" s="85">
        <v>0</v>
      </c>
      <c r="H41" s="85">
        <v>0</v>
      </c>
      <c r="I41" s="86">
        <f t="shared" si="2"/>
        <v>0</v>
      </c>
    </row>
    <row r="42" spans="1:9" ht="15">
      <c r="A42" s="1"/>
      <c r="B42" s="14" t="s">
        <v>21</v>
      </c>
      <c r="C42" s="7" t="s">
        <v>74</v>
      </c>
      <c r="D42" s="85">
        <v>7800000</v>
      </c>
      <c r="E42" s="86">
        <f t="shared" si="3"/>
        <v>1855840.4100000001</v>
      </c>
      <c r="F42" s="85">
        <v>9655840.4100000001</v>
      </c>
      <c r="G42" s="85">
        <v>9655840.4100000001</v>
      </c>
      <c r="H42" s="85">
        <v>9654340.4100000001</v>
      </c>
      <c r="I42" s="86">
        <f t="shared" si="2"/>
        <v>0</v>
      </c>
    </row>
    <row r="43" spans="1:9" ht="15">
      <c r="A43" s="1"/>
      <c r="B43" s="14" t="s">
        <v>22</v>
      </c>
      <c r="C43" s="7" t="s">
        <v>75</v>
      </c>
      <c r="D43" s="85">
        <v>0</v>
      </c>
      <c r="E43" s="86">
        <f t="shared" si="3"/>
        <v>1147312.6900000002</v>
      </c>
      <c r="F43" s="85">
        <v>1147312.6900000002</v>
      </c>
      <c r="G43" s="85">
        <v>1147312.6900000002</v>
      </c>
      <c r="H43" s="85">
        <v>1073037.81</v>
      </c>
      <c r="I43" s="86">
        <f t="shared" si="2"/>
        <v>0</v>
      </c>
    </row>
    <row r="44" spans="1:9" ht="15">
      <c r="A44" s="1"/>
      <c r="B44" s="14" t="s">
        <v>23</v>
      </c>
      <c r="C44" s="7" t="s">
        <v>76</v>
      </c>
      <c r="D44" s="85">
        <v>0</v>
      </c>
      <c r="E44" s="86">
        <f t="shared" si="3"/>
        <v>0</v>
      </c>
      <c r="F44" s="85">
        <v>0</v>
      </c>
      <c r="G44" s="85">
        <v>0</v>
      </c>
      <c r="H44" s="85">
        <v>0</v>
      </c>
      <c r="I44" s="86">
        <f t="shared" si="2"/>
        <v>0</v>
      </c>
    </row>
    <row r="45" spans="1:9" ht="15">
      <c r="A45" s="1"/>
      <c r="B45" s="14" t="s">
        <v>122</v>
      </c>
      <c r="C45" s="7" t="s">
        <v>77</v>
      </c>
      <c r="D45" s="85">
        <v>0</v>
      </c>
      <c r="E45" s="86">
        <f t="shared" si="3"/>
        <v>0</v>
      </c>
      <c r="F45" s="85">
        <v>0</v>
      </c>
      <c r="G45" s="85">
        <v>0</v>
      </c>
      <c r="H45" s="85">
        <v>0</v>
      </c>
      <c r="I45" s="86">
        <f t="shared" si="2"/>
        <v>0</v>
      </c>
    </row>
    <row r="46" spans="1:9" ht="15">
      <c r="A46" s="1"/>
      <c r="B46" s="14" t="s">
        <v>123</v>
      </c>
      <c r="C46" s="7" t="s">
        <v>78</v>
      </c>
      <c r="D46" s="85">
        <v>0</v>
      </c>
      <c r="E46" s="86">
        <f t="shared" si="3"/>
        <v>0</v>
      </c>
      <c r="F46" s="85">
        <v>0</v>
      </c>
      <c r="G46" s="85">
        <v>0</v>
      </c>
      <c r="H46" s="85">
        <v>0</v>
      </c>
      <c r="I46" s="86">
        <f t="shared" si="2"/>
        <v>0</v>
      </c>
    </row>
    <row r="47" spans="1:9" ht="15">
      <c r="A47" s="1"/>
      <c r="B47" s="14" t="s">
        <v>124</v>
      </c>
      <c r="C47" s="7" t="s">
        <v>79</v>
      </c>
      <c r="D47" s="85">
        <v>0</v>
      </c>
      <c r="E47" s="86">
        <f t="shared" si="3"/>
        <v>0</v>
      </c>
      <c r="F47" s="85">
        <v>0</v>
      </c>
      <c r="G47" s="85">
        <v>0</v>
      </c>
      <c r="H47" s="85">
        <v>0</v>
      </c>
      <c r="I47" s="86">
        <f t="shared" si="2"/>
        <v>0</v>
      </c>
    </row>
    <row r="48" spans="1:9" ht="15">
      <c r="A48" s="1"/>
      <c r="B48" s="14" t="s">
        <v>125</v>
      </c>
      <c r="C48" s="7" t="s">
        <v>80</v>
      </c>
      <c r="D48" s="85">
        <v>0</v>
      </c>
      <c r="E48" s="86">
        <f t="shared" si="3"/>
        <v>0</v>
      </c>
      <c r="F48" s="85">
        <v>0</v>
      </c>
      <c r="G48" s="85">
        <v>0</v>
      </c>
      <c r="H48" s="85">
        <v>0</v>
      </c>
      <c r="I48" s="86">
        <f t="shared" si="2"/>
        <v>0</v>
      </c>
    </row>
    <row r="49" spans="1:9" ht="15">
      <c r="A49" s="4"/>
      <c r="B49" s="8" t="s">
        <v>126</v>
      </c>
      <c r="C49" s="9"/>
      <c r="D49" s="74">
        <f>SUM(D50:D58)</f>
        <v>0</v>
      </c>
      <c r="E49" s="74">
        <f t="shared" ref="E49:I49" si="7">SUM(E50:E58)</f>
        <v>46436987.730000004</v>
      </c>
      <c r="F49" s="74">
        <f t="shared" si="7"/>
        <v>46436987.730000004</v>
      </c>
      <c r="G49" s="74">
        <f t="shared" si="7"/>
        <v>46436987.730000004</v>
      </c>
      <c r="H49" s="74">
        <f t="shared" si="7"/>
        <v>43808658.650000006</v>
      </c>
      <c r="I49" s="74">
        <f t="shared" si="7"/>
        <v>0</v>
      </c>
    </row>
    <row r="50" spans="1:9" ht="15">
      <c r="A50" s="1"/>
      <c r="B50" s="14" t="s">
        <v>31</v>
      </c>
      <c r="C50" s="7" t="s">
        <v>81</v>
      </c>
      <c r="D50" s="85">
        <v>0</v>
      </c>
      <c r="E50" s="86">
        <f t="shared" si="3"/>
        <v>3477261.4699999993</v>
      </c>
      <c r="F50" s="85">
        <v>3477261.4699999993</v>
      </c>
      <c r="G50" s="85">
        <v>3477261.4699999993</v>
      </c>
      <c r="H50" s="85">
        <v>2579193.7499999991</v>
      </c>
      <c r="I50" s="86">
        <f t="shared" si="2"/>
        <v>0</v>
      </c>
    </row>
    <row r="51" spans="1:9" ht="15">
      <c r="A51" s="1"/>
      <c r="B51" s="14" t="s">
        <v>32</v>
      </c>
      <c r="C51" s="7" t="s">
        <v>82</v>
      </c>
      <c r="D51" s="85">
        <v>0</v>
      </c>
      <c r="E51" s="86">
        <f t="shared" si="3"/>
        <v>0</v>
      </c>
      <c r="F51" s="85">
        <v>0</v>
      </c>
      <c r="G51" s="85">
        <v>0</v>
      </c>
      <c r="H51" s="85">
        <v>0</v>
      </c>
      <c r="I51" s="86">
        <f t="shared" si="2"/>
        <v>0</v>
      </c>
    </row>
    <row r="52" spans="1:9" ht="15">
      <c r="A52" s="1"/>
      <c r="B52" s="14" t="s">
        <v>33</v>
      </c>
      <c r="C52" s="10" t="s">
        <v>83</v>
      </c>
      <c r="D52" s="85">
        <v>0</v>
      </c>
      <c r="E52" s="86">
        <f t="shared" si="3"/>
        <v>38611642.980000004</v>
      </c>
      <c r="F52" s="85">
        <v>38611642.980000004</v>
      </c>
      <c r="G52" s="85">
        <v>38611642.980000004</v>
      </c>
      <c r="H52" s="85">
        <v>36901576.980000004</v>
      </c>
      <c r="I52" s="86">
        <f t="shared" si="2"/>
        <v>0</v>
      </c>
    </row>
    <row r="53" spans="1:9" ht="15">
      <c r="A53" s="1"/>
      <c r="B53" s="14" t="s">
        <v>127</v>
      </c>
      <c r="C53" s="7" t="s">
        <v>84</v>
      </c>
      <c r="D53" s="85">
        <v>0</v>
      </c>
      <c r="E53" s="86">
        <f t="shared" si="3"/>
        <v>2249700</v>
      </c>
      <c r="F53" s="85">
        <v>2249700</v>
      </c>
      <c r="G53" s="85">
        <v>2249700</v>
      </c>
      <c r="H53" s="85">
        <v>2249700</v>
      </c>
      <c r="I53" s="86">
        <f t="shared" si="2"/>
        <v>0</v>
      </c>
    </row>
    <row r="54" spans="1:9" ht="15">
      <c r="A54" s="1"/>
      <c r="B54" s="14" t="s">
        <v>128</v>
      </c>
      <c r="C54" s="7" t="s">
        <v>85</v>
      </c>
      <c r="D54" s="85">
        <v>0</v>
      </c>
      <c r="E54" s="86">
        <f t="shared" si="3"/>
        <v>0</v>
      </c>
      <c r="F54" s="85">
        <v>0</v>
      </c>
      <c r="G54" s="85">
        <v>0</v>
      </c>
      <c r="H54" s="85">
        <v>0</v>
      </c>
      <c r="I54" s="86">
        <f t="shared" si="2"/>
        <v>0</v>
      </c>
    </row>
    <row r="55" spans="1:9" ht="15">
      <c r="A55" s="1"/>
      <c r="B55" s="14" t="s">
        <v>129</v>
      </c>
      <c r="C55" s="7" t="s">
        <v>86</v>
      </c>
      <c r="D55" s="85">
        <v>0</v>
      </c>
      <c r="E55" s="86">
        <f t="shared" si="3"/>
        <v>2098383.2800000003</v>
      </c>
      <c r="F55" s="85">
        <v>2098383.2800000003</v>
      </c>
      <c r="G55" s="85">
        <v>2098383.2800000003</v>
      </c>
      <c r="H55" s="85">
        <v>2078187.9200000004</v>
      </c>
      <c r="I55" s="86">
        <f t="shared" si="2"/>
        <v>0</v>
      </c>
    </row>
    <row r="56" spans="1:9" ht="15">
      <c r="A56" s="1"/>
      <c r="B56" s="14" t="s">
        <v>130</v>
      </c>
      <c r="C56" s="7" t="s">
        <v>87</v>
      </c>
      <c r="D56" s="85">
        <v>0</v>
      </c>
      <c r="E56" s="86">
        <f t="shared" si="3"/>
        <v>0</v>
      </c>
      <c r="F56" s="85">
        <v>0</v>
      </c>
      <c r="G56" s="85">
        <v>0</v>
      </c>
      <c r="H56" s="85">
        <v>0</v>
      </c>
      <c r="I56" s="86">
        <f t="shared" si="2"/>
        <v>0</v>
      </c>
    </row>
    <row r="57" spans="1:9" ht="15">
      <c r="A57" s="1"/>
      <c r="B57" s="14" t="s">
        <v>131</v>
      </c>
      <c r="C57" s="7" t="s">
        <v>88</v>
      </c>
      <c r="D57" s="85">
        <v>0</v>
      </c>
      <c r="E57" s="86">
        <f t="shared" si="3"/>
        <v>0</v>
      </c>
      <c r="F57" s="85">
        <v>0</v>
      </c>
      <c r="G57" s="85">
        <v>0</v>
      </c>
      <c r="H57" s="85">
        <v>0</v>
      </c>
      <c r="I57" s="86">
        <f t="shared" si="2"/>
        <v>0</v>
      </c>
    </row>
    <row r="58" spans="1:9" ht="15">
      <c r="A58" s="1"/>
      <c r="B58" s="14" t="s">
        <v>132</v>
      </c>
      <c r="C58" s="7" t="s">
        <v>89</v>
      </c>
      <c r="D58" s="85">
        <v>0</v>
      </c>
      <c r="E58" s="86">
        <f t="shared" si="3"/>
        <v>0</v>
      </c>
      <c r="F58" s="85">
        <v>0</v>
      </c>
      <c r="G58" s="85">
        <v>0</v>
      </c>
      <c r="H58" s="85">
        <v>0</v>
      </c>
      <c r="I58" s="86">
        <f t="shared" si="2"/>
        <v>0</v>
      </c>
    </row>
    <row r="59" spans="1:9" ht="15">
      <c r="A59" s="4"/>
      <c r="B59" s="8" t="s">
        <v>133</v>
      </c>
      <c r="C59" s="9"/>
      <c r="D59" s="74">
        <f>SUM(D60:D62)</f>
        <v>0</v>
      </c>
      <c r="E59" s="74">
        <f t="shared" ref="E59:I59" si="8">SUM(E60:E62)</f>
        <v>0</v>
      </c>
      <c r="F59" s="74">
        <f t="shared" si="8"/>
        <v>0</v>
      </c>
      <c r="G59" s="74">
        <f t="shared" si="8"/>
        <v>0</v>
      </c>
      <c r="H59" s="74">
        <f t="shared" si="8"/>
        <v>0</v>
      </c>
      <c r="I59" s="74">
        <f t="shared" si="8"/>
        <v>0</v>
      </c>
    </row>
    <row r="60" spans="1:9" ht="15">
      <c r="A60" s="1"/>
      <c r="B60" s="14" t="s">
        <v>24</v>
      </c>
      <c r="C60" s="7" t="s">
        <v>90</v>
      </c>
      <c r="D60" s="85">
        <v>0</v>
      </c>
      <c r="E60" s="86">
        <f t="shared" si="3"/>
        <v>0</v>
      </c>
      <c r="F60" s="85">
        <v>0</v>
      </c>
      <c r="G60" s="85">
        <v>0</v>
      </c>
      <c r="H60" s="85">
        <v>0</v>
      </c>
      <c r="I60" s="86">
        <f t="shared" si="2"/>
        <v>0</v>
      </c>
    </row>
    <row r="61" spans="1:9" ht="15">
      <c r="A61" s="1"/>
      <c r="B61" s="14" t="s">
        <v>25</v>
      </c>
      <c r="C61" s="7" t="s">
        <v>91</v>
      </c>
      <c r="D61" s="85">
        <v>0</v>
      </c>
      <c r="E61" s="86">
        <f t="shared" si="3"/>
        <v>0</v>
      </c>
      <c r="F61" s="85">
        <v>0</v>
      </c>
      <c r="G61" s="85">
        <v>0</v>
      </c>
      <c r="H61" s="85">
        <v>0</v>
      </c>
      <c r="I61" s="86">
        <f t="shared" si="2"/>
        <v>0</v>
      </c>
    </row>
    <row r="62" spans="1:9" ht="15">
      <c r="A62" s="1"/>
      <c r="B62" s="14" t="s">
        <v>34</v>
      </c>
      <c r="C62" s="7" t="s">
        <v>92</v>
      </c>
      <c r="D62" s="85">
        <v>0</v>
      </c>
      <c r="E62" s="86">
        <f t="shared" si="3"/>
        <v>0</v>
      </c>
      <c r="F62" s="85">
        <v>0</v>
      </c>
      <c r="G62" s="85">
        <v>0</v>
      </c>
      <c r="H62" s="85">
        <v>0</v>
      </c>
      <c r="I62" s="86">
        <f t="shared" si="2"/>
        <v>0</v>
      </c>
    </row>
    <row r="63" spans="1:9" ht="15">
      <c r="A63" s="4"/>
      <c r="B63" s="8" t="s">
        <v>134</v>
      </c>
      <c r="C63" s="9"/>
      <c r="D63" s="74">
        <f>SUM(D64:D70)</f>
        <v>0</v>
      </c>
      <c r="E63" s="74">
        <f t="shared" ref="E63:I63" si="9">SUM(E64:E70)</f>
        <v>0</v>
      </c>
      <c r="F63" s="74">
        <f t="shared" si="9"/>
        <v>0</v>
      </c>
      <c r="G63" s="74">
        <f t="shared" si="9"/>
        <v>0</v>
      </c>
      <c r="H63" s="74">
        <f t="shared" si="9"/>
        <v>0</v>
      </c>
      <c r="I63" s="74">
        <f t="shared" si="9"/>
        <v>0</v>
      </c>
    </row>
    <row r="64" spans="1:9" ht="15">
      <c r="A64" s="1"/>
      <c r="B64" s="14" t="s">
        <v>26</v>
      </c>
      <c r="C64" s="7" t="s">
        <v>93</v>
      </c>
      <c r="D64" s="85">
        <v>0</v>
      </c>
      <c r="E64" s="86">
        <f t="shared" si="3"/>
        <v>0</v>
      </c>
      <c r="F64" s="85">
        <v>0</v>
      </c>
      <c r="G64" s="85">
        <v>0</v>
      </c>
      <c r="H64" s="85">
        <v>0</v>
      </c>
      <c r="I64" s="85">
        <f t="shared" ref="I64:I70" si="10">+F64-G64</f>
        <v>0</v>
      </c>
    </row>
    <row r="65" spans="1:9" ht="15">
      <c r="A65" s="1"/>
      <c r="B65" s="14" t="s">
        <v>27</v>
      </c>
      <c r="C65" s="7" t="s">
        <v>94</v>
      </c>
      <c r="D65" s="85">
        <v>0</v>
      </c>
      <c r="E65" s="86">
        <f t="shared" si="3"/>
        <v>0</v>
      </c>
      <c r="F65" s="85">
        <v>0</v>
      </c>
      <c r="G65" s="85">
        <v>0</v>
      </c>
      <c r="H65" s="85">
        <v>0</v>
      </c>
      <c r="I65" s="85">
        <f t="shared" si="10"/>
        <v>0</v>
      </c>
    </row>
    <row r="66" spans="1:9" ht="15">
      <c r="A66" s="1"/>
      <c r="B66" s="14" t="s">
        <v>28</v>
      </c>
      <c r="C66" s="7" t="s">
        <v>95</v>
      </c>
      <c r="D66" s="85">
        <v>0</v>
      </c>
      <c r="E66" s="86">
        <f t="shared" si="3"/>
        <v>0</v>
      </c>
      <c r="F66" s="85">
        <v>0</v>
      </c>
      <c r="G66" s="85">
        <v>0</v>
      </c>
      <c r="H66" s="85">
        <v>0</v>
      </c>
      <c r="I66" s="85">
        <f t="shared" si="10"/>
        <v>0</v>
      </c>
    </row>
    <row r="67" spans="1:9" ht="15">
      <c r="A67" s="1"/>
      <c r="B67" s="14" t="s">
        <v>29</v>
      </c>
      <c r="C67" s="7" t="s">
        <v>96</v>
      </c>
      <c r="D67" s="85">
        <v>0</v>
      </c>
      <c r="E67" s="86">
        <f t="shared" si="3"/>
        <v>0</v>
      </c>
      <c r="F67" s="85">
        <v>0</v>
      </c>
      <c r="G67" s="85">
        <v>0</v>
      </c>
      <c r="H67" s="85">
        <v>0</v>
      </c>
      <c r="I67" s="85">
        <f t="shared" si="10"/>
        <v>0</v>
      </c>
    </row>
    <row r="68" spans="1:9" ht="15">
      <c r="A68" s="1"/>
      <c r="B68" s="14" t="s">
        <v>135</v>
      </c>
      <c r="C68" s="7" t="s">
        <v>97</v>
      </c>
      <c r="D68" s="85">
        <v>0</v>
      </c>
      <c r="E68" s="86">
        <f t="shared" si="3"/>
        <v>0</v>
      </c>
      <c r="F68" s="85">
        <v>0</v>
      </c>
      <c r="G68" s="85">
        <v>0</v>
      </c>
      <c r="H68" s="85">
        <v>0</v>
      </c>
      <c r="I68" s="85">
        <f t="shared" si="10"/>
        <v>0</v>
      </c>
    </row>
    <row r="69" spans="1:9" ht="15">
      <c r="A69" s="1"/>
      <c r="B69" s="14" t="s">
        <v>136</v>
      </c>
      <c r="C69" s="7" t="s">
        <v>98</v>
      </c>
      <c r="D69" s="85">
        <v>0</v>
      </c>
      <c r="E69" s="86">
        <f t="shared" si="3"/>
        <v>0</v>
      </c>
      <c r="F69" s="85">
        <v>0</v>
      </c>
      <c r="G69" s="85">
        <v>0</v>
      </c>
      <c r="H69" s="85">
        <v>0</v>
      </c>
      <c r="I69" s="85">
        <f t="shared" si="10"/>
        <v>0</v>
      </c>
    </row>
    <row r="70" spans="1:9" ht="15">
      <c r="A70" s="1"/>
      <c r="B70" s="14" t="s">
        <v>137</v>
      </c>
      <c r="C70" s="7" t="s">
        <v>99</v>
      </c>
      <c r="D70" s="85">
        <v>0</v>
      </c>
      <c r="E70" s="86">
        <f t="shared" si="3"/>
        <v>0</v>
      </c>
      <c r="F70" s="85">
        <v>0</v>
      </c>
      <c r="G70" s="85">
        <v>0</v>
      </c>
      <c r="H70" s="85">
        <v>0</v>
      </c>
      <c r="I70" s="85">
        <f t="shared" si="10"/>
        <v>0</v>
      </c>
    </row>
    <row r="71" spans="1:9" ht="15">
      <c r="A71" s="4"/>
      <c r="B71" s="8" t="s">
        <v>138</v>
      </c>
      <c r="C71" s="9"/>
      <c r="D71" s="74">
        <f>SUM(D72:D74)</f>
        <v>0</v>
      </c>
      <c r="E71" s="74">
        <f t="shared" ref="E71:I71" si="11">SUM(E72:E74)</f>
        <v>0</v>
      </c>
      <c r="F71" s="74">
        <f t="shared" si="11"/>
        <v>0</v>
      </c>
      <c r="G71" s="74">
        <f t="shared" si="11"/>
        <v>0</v>
      </c>
      <c r="H71" s="74">
        <f t="shared" si="11"/>
        <v>0</v>
      </c>
      <c r="I71" s="74">
        <f t="shared" si="11"/>
        <v>0</v>
      </c>
    </row>
    <row r="72" spans="1:9" ht="15">
      <c r="A72" s="1"/>
      <c r="B72" s="14" t="s">
        <v>35</v>
      </c>
      <c r="C72" s="7" t="s">
        <v>100</v>
      </c>
      <c r="D72" s="85">
        <v>0</v>
      </c>
      <c r="E72" s="86">
        <f t="shared" si="3"/>
        <v>0</v>
      </c>
      <c r="F72" s="85">
        <v>0</v>
      </c>
      <c r="G72" s="85">
        <v>0</v>
      </c>
      <c r="H72" s="85">
        <v>0</v>
      </c>
      <c r="I72" s="85">
        <f t="shared" ref="I72:I74" si="12">+F72-G72</f>
        <v>0</v>
      </c>
    </row>
    <row r="73" spans="1:9" ht="15">
      <c r="A73" s="1"/>
      <c r="B73" s="14" t="s">
        <v>36</v>
      </c>
      <c r="C73" s="7" t="s">
        <v>101</v>
      </c>
      <c r="D73" s="85">
        <v>0</v>
      </c>
      <c r="E73" s="86">
        <f t="shared" si="3"/>
        <v>0</v>
      </c>
      <c r="F73" s="85">
        <v>0</v>
      </c>
      <c r="G73" s="85">
        <v>0</v>
      </c>
      <c r="H73" s="85">
        <v>0</v>
      </c>
      <c r="I73" s="85">
        <f t="shared" si="12"/>
        <v>0</v>
      </c>
    </row>
    <row r="74" spans="1:9" ht="15">
      <c r="A74" s="1"/>
      <c r="B74" s="14" t="s">
        <v>37</v>
      </c>
      <c r="C74" s="7" t="s">
        <v>102</v>
      </c>
      <c r="D74" s="85">
        <v>0</v>
      </c>
      <c r="E74" s="86">
        <f t="shared" si="3"/>
        <v>0</v>
      </c>
      <c r="F74" s="85">
        <v>0</v>
      </c>
      <c r="G74" s="85">
        <v>0</v>
      </c>
      <c r="H74" s="85">
        <v>0</v>
      </c>
      <c r="I74" s="85">
        <f t="shared" si="12"/>
        <v>0</v>
      </c>
    </row>
    <row r="75" spans="1:9" ht="15">
      <c r="A75" s="4"/>
      <c r="B75" s="8" t="s">
        <v>139</v>
      </c>
      <c r="C75" s="9"/>
      <c r="D75" s="74">
        <f>SUM(D76:D82)</f>
        <v>0</v>
      </c>
      <c r="E75" s="74">
        <f t="shared" ref="E75:I75" si="13">SUM(E76:E82)</f>
        <v>17178488.909999996</v>
      </c>
      <c r="F75" s="74">
        <f t="shared" si="13"/>
        <v>17178488.909999996</v>
      </c>
      <c r="G75" s="74">
        <f t="shared" si="13"/>
        <v>17178488.909999996</v>
      </c>
      <c r="H75" s="74">
        <f t="shared" si="13"/>
        <v>17178488.909999996</v>
      </c>
      <c r="I75" s="74">
        <f t="shared" si="13"/>
        <v>0</v>
      </c>
    </row>
    <row r="76" spans="1:9" ht="15">
      <c r="A76" s="1"/>
      <c r="B76" s="14" t="s">
        <v>140</v>
      </c>
      <c r="C76" s="7" t="s">
        <v>103</v>
      </c>
      <c r="D76" s="85">
        <v>0</v>
      </c>
      <c r="E76" s="86">
        <f t="shared" si="3"/>
        <v>0</v>
      </c>
      <c r="F76" s="85">
        <v>0</v>
      </c>
      <c r="G76" s="85">
        <v>0</v>
      </c>
      <c r="H76" s="85">
        <v>0</v>
      </c>
      <c r="I76" s="85">
        <f t="shared" ref="I76:I82" si="14">+F76-G76</f>
        <v>0</v>
      </c>
    </row>
    <row r="77" spans="1:9" ht="15">
      <c r="A77" s="1"/>
      <c r="B77" s="14" t="s">
        <v>141</v>
      </c>
      <c r="C77" s="7" t="s">
        <v>104</v>
      </c>
      <c r="D77" s="85">
        <v>0</v>
      </c>
      <c r="E77" s="86">
        <f t="shared" ref="E77:E82" si="15">+F77-D77</f>
        <v>0</v>
      </c>
      <c r="F77" s="85">
        <v>0</v>
      </c>
      <c r="G77" s="85">
        <v>0</v>
      </c>
      <c r="H77" s="85">
        <v>0</v>
      </c>
      <c r="I77" s="85">
        <f t="shared" si="14"/>
        <v>0</v>
      </c>
    </row>
    <row r="78" spans="1:9" ht="15">
      <c r="A78" s="1"/>
      <c r="B78" s="14" t="s">
        <v>142</v>
      </c>
      <c r="C78" s="7" t="s">
        <v>105</v>
      </c>
      <c r="D78" s="85">
        <v>0</v>
      </c>
      <c r="E78" s="86">
        <f t="shared" si="15"/>
        <v>0</v>
      </c>
      <c r="F78" s="85">
        <v>0</v>
      </c>
      <c r="G78" s="85">
        <v>0</v>
      </c>
      <c r="H78" s="85">
        <v>0</v>
      </c>
      <c r="I78" s="85">
        <f t="shared" si="14"/>
        <v>0</v>
      </c>
    </row>
    <row r="79" spans="1:9" ht="15">
      <c r="A79" s="1"/>
      <c r="B79" s="14" t="s">
        <v>143</v>
      </c>
      <c r="C79" s="7" t="s">
        <v>106</v>
      </c>
      <c r="D79" s="85">
        <v>0</v>
      </c>
      <c r="E79" s="86">
        <f t="shared" si="15"/>
        <v>0</v>
      </c>
      <c r="F79" s="85">
        <v>0</v>
      </c>
      <c r="G79" s="85">
        <v>0</v>
      </c>
      <c r="H79" s="85">
        <v>0</v>
      </c>
      <c r="I79" s="85">
        <f t="shared" si="14"/>
        <v>0</v>
      </c>
    </row>
    <row r="80" spans="1:9" ht="15">
      <c r="A80" s="1"/>
      <c r="B80" s="14" t="s">
        <v>144</v>
      </c>
      <c r="C80" s="7" t="s">
        <v>107</v>
      </c>
      <c r="D80" s="85">
        <v>0</v>
      </c>
      <c r="E80" s="86">
        <f t="shared" si="15"/>
        <v>0</v>
      </c>
      <c r="F80" s="85">
        <v>0</v>
      </c>
      <c r="G80" s="85">
        <v>0</v>
      </c>
      <c r="H80" s="85">
        <v>0</v>
      </c>
      <c r="I80" s="85">
        <f t="shared" si="14"/>
        <v>0</v>
      </c>
    </row>
    <row r="81" spans="1:9" ht="15">
      <c r="A81" s="1"/>
      <c r="B81" s="14" t="s">
        <v>145</v>
      </c>
      <c r="C81" s="7" t="s">
        <v>108</v>
      </c>
      <c r="D81" s="85">
        <v>0</v>
      </c>
      <c r="E81" s="86">
        <f t="shared" si="15"/>
        <v>0</v>
      </c>
      <c r="F81" s="85">
        <v>0</v>
      </c>
      <c r="G81" s="85">
        <v>0</v>
      </c>
      <c r="H81" s="85">
        <v>0</v>
      </c>
      <c r="I81" s="85">
        <f t="shared" si="14"/>
        <v>0</v>
      </c>
    </row>
    <row r="82" spans="1:9" ht="15">
      <c r="A82" s="1"/>
      <c r="B82" s="15" t="s">
        <v>146</v>
      </c>
      <c r="C82" s="11" t="s">
        <v>109</v>
      </c>
      <c r="D82" s="85">
        <v>0</v>
      </c>
      <c r="E82" s="86">
        <f t="shared" si="15"/>
        <v>17178488.909999996</v>
      </c>
      <c r="F82" s="85">
        <v>17178488.909999996</v>
      </c>
      <c r="G82" s="85">
        <v>17178488.909999996</v>
      </c>
      <c r="H82" s="85">
        <v>17178488.909999996</v>
      </c>
      <c r="I82" s="85">
        <f t="shared" si="14"/>
        <v>0</v>
      </c>
    </row>
    <row r="83" spans="1:9" ht="15">
      <c r="A83" s="1"/>
      <c r="B83" s="2" t="s">
        <v>147</v>
      </c>
      <c r="C83" s="3"/>
      <c r="D83" s="72">
        <f>+D84+D92+D102+D112+D122+D132+D136+D144+D148</f>
        <v>2899765660</v>
      </c>
      <c r="E83" s="72">
        <f t="shared" ref="E83:H83" si="16">+E84+E92+E102+E112+E122+E132+E136+E144+E148</f>
        <v>1307537855.9600003</v>
      </c>
      <c r="F83" s="72">
        <f t="shared" si="16"/>
        <v>4207303515.9600005</v>
      </c>
      <c r="G83" s="72">
        <f t="shared" si="16"/>
        <v>4130777199.1700006</v>
      </c>
      <c r="H83" s="72">
        <f t="shared" si="16"/>
        <v>3921859605.8800001</v>
      </c>
      <c r="I83" s="72">
        <f>+I84+I92+I102+I112+I122+I132+I136+I144+I148</f>
        <v>76526316.790000051</v>
      </c>
    </row>
    <row r="84" spans="1:9" ht="15">
      <c r="A84" s="4"/>
      <c r="B84" s="5" t="s">
        <v>111</v>
      </c>
      <c r="C84" s="6"/>
      <c r="D84" s="73">
        <f>SUM(D85:D91)</f>
        <v>1674944910</v>
      </c>
      <c r="E84" s="73">
        <f t="shared" ref="E84:I84" si="17">SUM(E85:E91)</f>
        <v>1373955991.6000001</v>
      </c>
      <c r="F84" s="73">
        <f t="shared" si="17"/>
        <v>3048900901.6000004</v>
      </c>
      <c r="G84" s="73">
        <f t="shared" si="17"/>
        <v>3041741905.0100002</v>
      </c>
      <c r="H84" s="73">
        <f t="shared" si="17"/>
        <v>3032910068.4900002</v>
      </c>
      <c r="I84" s="73">
        <f t="shared" si="17"/>
        <v>7158996.5900000632</v>
      </c>
    </row>
    <row r="85" spans="1:9" ht="15">
      <c r="A85" s="1"/>
      <c r="B85" s="14" t="s">
        <v>1</v>
      </c>
      <c r="C85" s="7" t="s">
        <v>47</v>
      </c>
      <c r="D85" s="85">
        <v>579067336</v>
      </c>
      <c r="E85" s="86">
        <f t="shared" ref="E85:E149" si="18">+F85-D85</f>
        <v>313336836.25999999</v>
      </c>
      <c r="F85" s="85">
        <v>892404172.25999999</v>
      </c>
      <c r="G85" s="85">
        <v>892404172.25999999</v>
      </c>
      <c r="H85" s="85">
        <v>891981830.44000018</v>
      </c>
      <c r="I85" s="86">
        <f>+F85-G85</f>
        <v>0</v>
      </c>
    </row>
    <row r="86" spans="1:9" ht="15">
      <c r="A86" s="1"/>
      <c r="B86" s="14" t="s">
        <v>2</v>
      </c>
      <c r="C86" s="7" t="s">
        <v>48</v>
      </c>
      <c r="D86" s="85">
        <v>2850852</v>
      </c>
      <c r="E86" s="86">
        <f t="shared" si="18"/>
        <v>258955058.15000021</v>
      </c>
      <c r="F86" s="85">
        <v>261805910.15000021</v>
      </c>
      <c r="G86" s="85">
        <v>260765811.89000022</v>
      </c>
      <c r="H86" s="85">
        <v>260593252.39999986</v>
      </c>
      <c r="I86" s="86">
        <f t="shared" ref="I86:I135" si="19">+F86-G86</f>
        <v>1040098.2599999905</v>
      </c>
    </row>
    <row r="87" spans="1:9" ht="15">
      <c r="A87" s="1"/>
      <c r="B87" s="14" t="s">
        <v>3</v>
      </c>
      <c r="C87" s="7" t="s">
        <v>49</v>
      </c>
      <c r="D87" s="85">
        <v>398155138</v>
      </c>
      <c r="E87" s="86">
        <f t="shared" si="18"/>
        <v>254180194.47000027</v>
      </c>
      <c r="F87" s="85">
        <v>652335332.47000027</v>
      </c>
      <c r="G87" s="85">
        <v>651406318.65000021</v>
      </c>
      <c r="H87" s="85">
        <v>651140514.67000055</v>
      </c>
      <c r="I87" s="86">
        <f t="shared" si="19"/>
        <v>929013.82000005245</v>
      </c>
    </row>
    <row r="88" spans="1:9" ht="15">
      <c r="A88" s="1"/>
      <c r="B88" s="14" t="s">
        <v>4</v>
      </c>
      <c r="C88" s="7" t="s">
        <v>50</v>
      </c>
      <c r="D88" s="85">
        <v>173708863</v>
      </c>
      <c r="E88" s="86">
        <f t="shared" si="18"/>
        <v>73955277.519999802</v>
      </c>
      <c r="F88" s="85">
        <v>247664140.5199998</v>
      </c>
      <c r="G88" s="85">
        <v>243133997.66999987</v>
      </c>
      <c r="H88" s="85">
        <v>243133997.66999987</v>
      </c>
      <c r="I88" s="86">
        <f t="shared" si="19"/>
        <v>4530142.8499999344</v>
      </c>
    </row>
    <row r="89" spans="1:9" ht="15">
      <c r="A89" s="1"/>
      <c r="B89" s="14" t="s">
        <v>5</v>
      </c>
      <c r="C89" s="7" t="s">
        <v>51</v>
      </c>
      <c r="D89" s="85">
        <v>473035870</v>
      </c>
      <c r="E89" s="86">
        <f t="shared" si="18"/>
        <v>430751765.11000001</v>
      </c>
      <c r="F89" s="85">
        <v>903787635.11000001</v>
      </c>
      <c r="G89" s="85">
        <v>903127893.44999993</v>
      </c>
      <c r="H89" s="85">
        <v>895438436.64999998</v>
      </c>
      <c r="I89" s="86">
        <f t="shared" si="19"/>
        <v>659741.66000008583</v>
      </c>
    </row>
    <row r="90" spans="1:9" ht="15">
      <c r="A90" s="1"/>
      <c r="B90" s="14" t="s">
        <v>6</v>
      </c>
      <c r="C90" s="7" t="s">
        <v>52</v>
      </c>
      <c r="D90" s="85">
        <v>0</v>
      </c>
      <c r="E90" s="86">
        <f t="shared" si="18"/>
        <v>0</v>
      </c>
      <c r="F90" s="85">
        <v>0</v>
      </c>
      <c r="G90" s="85">
        <v>0</v>
      </c>
      <c r="H90" s="85">
        <v>0</v>
      </c>
      <c r="I90" s="86">
        <f t="shared" si="19"/>
        <v>0</v>
      </c>
    </row>
    <row r="91" spans="1:9" ht="15">
      <c r="A91" s="1"/>
      <c r="B91" s="14" t="s">
        <v>7</v>
      </c>
      <c r="C91" s="7" t="s">
        <v>53</v>
      </c>
      <c r="D91" s="85">
        <v>48126851</v>
      </c>
      <c r="E91" s="86">
        <f t="shared" si="18"/>
        <v>42776860.089999989</v>
      </c>
      <c r="F91" s="85">
        <v>90903711.089999989</v>
      </c>
      <c r="G91" s="85">
        <v>90903711.089999989</v>
      </c>
      <c r="H91" s="85">
        <v>90622036.659999982</v>
      </c>
      <c r="I91" s="86">
        <f t="shared" si="19"/>
        <v>0</v>
      </c>
    </row>
    <row r="92" spans="1:9" ht="15">
      <c r="A92" s="4"/>
      <c r="B92" s="8" t="s">
        <v>119</v>
      </c>
      <c r="C92" s="9"/>
      <c r="D92" s="74">
        <f>SUM(D93:D101)</f>
        <v>230302829</v>
      </c>
      <c r="E92" s="74">
        <f t="shared" ref="E92:I92" si="20">SUM(E93:E101)</f>
        <v>445725313.4200002</v>
      </c>
      <c r="F92" s="74">
        <f t="shared" si="20"/>
        <v>676028142.4200002</v>
      </c>
      <c r="G92" s="74">
        <f t="shared" si="20"/>
        <v>660617510.98000026</v>
      </c>
      <c r="H92" s="74">
        <f t="shared" si="20"/>
        <v>573605989.21000016</v>
      </c>
      <c r="I92" s="74">
        <f t="shared" si="20"/>
        <v>15410631.439999893</v>
      </c>
    </row>
    <row r="93" spans="1:9" ht="15">
      <c r="A93" s="1"/>
      <c r="B93" s="14" t="s">
        <v>8</v>
      </c>
      <c r="C93" s="7" t="s">
        <v>54</v>
      </c>
      <c r="D93" s="85">
        <v>20813962</v>
      </c>
      <c r="E93" s="86">
        <f t="shared" si="18"/>
        <v>-10256793.430000003</v>
      </c>
      <c r="F93" s="85">
        <v>10557168.569999997</v>
      </c>
      <c r="G93" s="85">
        <v>10557168.569999997</v>
      </c>
      <c r="H93" s="85">
        <v>6093245.5600000005</v>
      </c>
      <c r="I93" s="86">
        <f t="shared" si="19"/>
        <v>0</v>
      </c>
    </row>
    <row r="94" spans="1:9" ht="15">
      <c r="A94" s="1"/>
      <c r="B94" s="14" t="s">
        <v>9</v>
      </c>
      <c r="C94" s="7" t="s">
        <v>55</v>
      </c>
      <c r="D94" s="85">
        <v>5105913</v>
      </c>
      <c r="E94" s="86">
        <f t="shared" si="18"/>
        <v>1131226.58</v>
      </c>
      <c r="F94" s="85">
        <v>6237139.5800000001</v>
      </c>
      <c r="G94" s="85">
        <v>6237139.5800000001</v>
      </c>
      <c r="H94" s="85">
        <v>5173087.5600000005</v>
      </c>
      <c r="I94" s="86">
        <f t="shared" si="19"/>
        <v>0</v>
      </c>
    </row>
    <row r="95" spans="1:9" ht="15">
      <c r="A95" s="1"/>
      <c r="B95" s="14" t="s">
        <v>10</v>
      </c>
      <c r="C95" s="7" t="s">
        <v>56</v>
      </c>
      <c r="D95" s="85">
        <v>0</v>
      </c>
      <c r="E95" s="86">
        <f t="shared" si="18"/>
        <v>0</v>
      </c>
      <c r="F95" s="85">
        <v>0</v>
      </c>
      <c r="G95" s="85">
        <v>0</v>
      </c>
      <c r="H95" s="85">
        <v>0</v>
      </c>
      <c r="I95" s="86">
        <f t="shared" si="19"/>
        <v>0</v>
      </c>
    </row>
    <row r="96" spans="1:9" ht="15">
      <c r="A96" s="1"/>
      <c r="B96" s="14" t="s">
        <v>11</v>
      </c>
      <c r="C96" s="7" t="s">
        <v>57</v>
      </c>
      <c r="D96" s="85">
        <v>2502703</v>
      </c>
      <c r="E96" s="86">
        <f t="shared" si="18"/>
        <v>-959358.51999999979</v>
      </c>
      <c r="F96" s="85">
        <v>1543344.4800000002</v>
      </c>
      <c r="G96" s="85">
        <v>1543344.4800000002</v>
      </c>
      <c r="H96" s="85">
        <v>1216888.0600000005</v>
      </c>
      <c r="I96" s="86">
        <f t="shared" si="19"/>
        <v>0</v>
      </c>
    </row>
    <row r="97" spans="1:9" ht="15">
      <c r="A97" s="1"/>
      <c r="B97" s="14" t="s">
        <v>12</v>
      </c>
      <c r="C97" s="7" t="s">
        <v>58</v>
      </c>
      <c r="D97" s="85">
        <v>156527462</v>
      </c>
      <c r="E97" s="86">
        <f t="shared" si="18"/>
        <v>456212075.80000019</v>
      </c>
      <c r="F97" s="85">
        <v>612739537.80000019</v>
      </c>
      <c r="G97" s="85">
        <v>598158074.4400003</v>
      </c>
      <c r="H97" s="85">
        <v>523799747.86000025</v>
      </c>
      <c r="I97" s="86">
        <f t="shared" si="19"/>
        <v>14581463.359999895</v>
      </c>
    </row>
    <row r="98" spans="1:9" ht="15">
      <c r="A98" s="1"/>
      <c r="B98" s="14" t="s">
        <v>13</v>
      </c>
      <c r="C98" s="7" t="s">
        <v>59</v>
      </c>
      <c r="D98" s="85">
        <v>33209917</v>
      </c>
      <c r="E98" s="86">
        <f t="shared" si="18"/>
        <v>-7450869.0400000066</v>
      </c>
      <c r="F98" s="85">
        <v>25759047.959999993</v>
      </c>
      <c r="G98" s="85">
        <v>25637495.879999995</v>
      </c>
      <c r="H98" s="85">
        <v>22466235.320000008</v>
      </c>
      <c r="I98" s="86">
        <f t="shared" si="19"/>
        <v>121552.07999999821</v>
      </c>
    </row>
    <row r="99" spans="1:9" ht="15">
      <c r="A99" s="1"/>
      <c r="B99" s="14" t="s">
        <v>30</v>
      </c>
      <c r="C99" s="7" t="s">
        <v>60</v>
      </c>
      <c r="D99" s="85">
        <v>10306109</v>
      </c>
      <c r="E99" s="86">
        <f t="shared" si="18"/>
        <v>277824.24000000209</v>
      </c>
      <c r="F99" s="85">
        <v>10583933.240000002</v>
      </c>
      <c r="G99" s="85">
        <v>10583933.240000002</v>
      </c>
      <c r="H99" s="85">
        <v>10474327.68</v>
      </c>
      <c r="I99" s="86">
        <f t="shared" si="19"/>
        <v>0</v>
      </c>
    </row>
    <row r="100" spans="1:9" ht="15">
      <c r="A100" s="1"/>
      <c r="B100" s="14" t="s">
        <v>113</v>
      </c>
      <c r="C100" s="7" t="s">
        <v>61</v>
      </c>
      <c r="D100" s="85">
        <v>0</v>
      </c>
      <c r="E100" s="86">
        <f t="shared" si="18"/>
        <v>0</v>
      </c>
      <c r="F100" s="85">
        <v>0</v>
      </c>
      <c r="G100" s="85">
        <v>0</v>
      </c>
      <c r="H100" s="85">
        <v>0</v>
      </c>
      <c r="I100" s="86">
        <f t="shared" si="19"/>
        <v>0</v>
      </c>
    </row>
    <row r="101" spans="1:9" ht="15">
      <c r="A101" s="1"/>
      <c r="B101" s="14" t="s">
        <v>114</v>
      </c>
      <c r="C101" s="7" t="s">
        <v>62</v>
      </c>
      <c r="D101" s="85">
        <v>1836763</v>
      </c>
      <c r="E101" s="86">
        <f t="shared" si="18"/>
        <v>6771207.7899999991</v>
      </c>
      <c r="F101" s="85">
        <v>8607970.7899999991</v>
      </c>
      <c r="G101" s="85">
        <v>7900354.7899999991</v>
      </c>
      <c r="H101" s="85">
        <v>4382457.169999999</v>
      </c>
      <c r="I101" s="86">
        <f t="shared" si="19"/>
        <v>707616</v>
      </c>
    </row>
    <row r="102" spans="1:9" ht="15">
      <c r="A102" s="4"/>
      <c r="B102" s="8" t="s">
        <v>120</v>
      </c>
      <c r="C102" s="9"/>
      <c r="D102" s="74">
        <f>SUM(D103:D111)</f>
        <v>247213937</v>
      </c>
      <c r="E102" s="74">
        <f>SUM(E103:E111)</f>
        <v>201992801.97999999</v>
      </c>
      <c r="F102" s="74">
        <f t="shared" ref="F102:I102" si="21">SUM(F103:F111)</f>
        <v>449206738.97999996</v>
      </c>
      <c r="G102" s="74">
        <f t="shared" si="21"/>
        <v>395250050.21999985</v>
      </c>
      <c r="H102" s="74">
        <f t="shared" si="21"/>
        <v>286281156.38999999</v>
      </c>
      <c r="I102" s="74">
        <f t="shared" si="21"/>
        <v>53956688.760000095</v>
      </c>
    </row>
    <row r="103" spans="1:9" ht="15">
      <c r="A103" s="1"/>
      <c r="B103" s="14" t="s">
        <v>14</v>
      </c>
      <c r="C103" s="7" t="s">
        <v>63</v>
      </c>
      <c r="D103" s="85">
        <v>60850942</v>
      </c>
      <c r="E103" s="86">
        <f t="shared" si="18"/>
        <v>6382221.3499999791</v>
      </c>
      <c r="F103" s="85">
        <v>67233163.349999979</v>
      </c>
      <c r="G103" s="85">
        <v>67233163.349999979</v>
      </c>
      <c r="H103" s="85">
        <v>60331267.080000006</v>
      </c>
      <c r="I103" s="86">
        <f t="shared" si="19"/>
        <v>0</v>
      </c>
    </row>
    <row r="104" spans="1:9" ht="15">
      <c r="A104" s="1"/>
      <c r="B104" s="14" t="s">
        <v>15</v>
      </c>
      <c r="C104" s="7" t="s">
        <v>64</v>
      </c>
      <c r="D104" s="85">
        <v>8511107</v>
      </c>
      <c r="E104" s="86">
        <f t="shared" si="18"/>
        <v>1316292.3000000026</v>
      </c>
      <c r="F104" s="85">
        <v>9827399.3000000026</v>
      </c>
      <c r="G104" s="85">
        <v>9827399.3000000026</v>
      </c>
      <c r="H104" s="85">
        <v>8865098.7799999937</v>
      </c>
      <c r="I104" s="86">
        <f t="shared" si="19"/>
        <v>0</v>
      </c>
    </row>
    <row r="105" spans="1:9" ht="15">
      <c r="A105" s="1"/>
      <c r="B105" s="14" t="s">
        <v>16</v>
      </c>
      <c r="C105" s="7" t="s">
        <v>65</v>
      </c>
      <c r="D105" s="85">
        <v>66217787</v>
      </c>
      <c r="E105" s="86">
        <f t="shared" si="18"/>
        <v>40950897.539999992</v>
      </c>
      <c r="F105" s="85">
        <v>107168684.53999999</v>
      </c>
      <c r="G105" s="85">
        <v>105746193.76999998</v>
      </c>
      <c r="H105" s="85">
        <v>86447690.559999987</v>
      </c>
      <c r="I105" s="86">
        <f t="shared" si="19"/>
        <v>1422490.7700000107</v>
      </c>
    </row>
    <row r="106" spans="1:9" ht="15">
      <c r="A106" s="1"/>
      <c r="B106" s="14" t="s">
        <v>17</v>
      </c>
      <c r="C106" s="7" t="s">
        <v>66</v>
      </c>
      <c r="D106" s="85">
        <v>3161328</v>
      </c>
      <c r="E106" s="86">
        <f t="shared" si="18"/>
        <v>4164280.0199999996</v>
      </c>
      <c r="F106" s="85">
        <v>7325608.0199999996</v>
      </c>
      <c r="G106" s="85">
        <v>4290408.32</v>
      </c>
      <c r="H106" s="85">
        <v>2970181.39</v>
      </c>
      <c r="I106" s="86">
        <f t="shared" si="19"/>
        <v>3035199.6999999993</v>
      </c>
    </row>
    <row r="107" spans="1:9" ht="15">
      <c r="A107" s="1"/>
      <c r="B107" s="14" t="s">
        <v>18</v>
      </c>
      <c r="C107" s="7" t="s">
        <v>67</v>
      </c>
      <c r="D107" s="85">
        <v>89768896</v>
      </c>
      <c r="E107" s="86">
        <f t="shared" si="18"/>
        <v>138924256.22</v>
      </c>
      <c r="F107" s="85">
        <v>228693152.22</v>
      </c>
      <c r="G107" s="85">
        <v>180913889.04999992</v>
      </c>
      <c r="H107" s="85">
        <v>101740073.44999997</v>
      </c>
      <c r="I107" s="86">
        <f t="shared" si="19"/>
        <v>47779263.170000076</v>
      </c>
    </row>
    <row r="108" spans="1:9" ht="15">
      <c r="A108" s="1"/>
      <c r="B108" s="14" t="s">
        <v>115</v>
      </c>
      <c r="C108" s="7" t="s">
        <v>68</v>
      </c>
      <c r="D108" s="85">
        <v>505339</v>
      </c>
      <c r="E108" s="86">
        <f t="shared" si="18"/>
        <v>-293898.98</v>
      </c>
      <c r="F108" s="85">
        <v>211440.02</v>
      </c>
      <c r="G108" s="85">
        <v>181440.02</v>
      </c>
      <c r="H108" s="85">
        <v>1440.02</v>
      </c>
      <c r="I108" s="86">
        <f t="shared" si="19"/>
        <v>30000</v>
      </c>
    </row>
    <row r="109" spans="1:9" ht="15">
      <c r="A109" s="1"/>
      <c r="B109" s="14" t="s">
        <v>116</v>
      </c>
      <c r="C109" s="7" t="s">
        <v>69</v>
      </c>
      <c r="D109" s="85">
        <v>16593334</v>
      </c>
      <c r="E109" s="86">
        <f t="shared" si="18"/>
        <v>9410897.7399999984</v>
      </c>
      <c r="F109" s="85">
        <v>26004231.739999998</v>
      </c>
      <c r="G109" s="85">
        <v>25273516.82</v>
      </c>
      <c r="H109" s="85">
        <v>24783626.409999996</v>
      </c>
      <c r="I109" s="86">
        <f t="shared" si="19"/>
        <v>730714.91999999806</v>
      </c>
    </row>
    <row r="110" spans="1:9" ht="15">
      <c r="A110" s="1"/>
      <c r="B110" s="14" t="s">
        <v>117</v>
      </c>
      <c r="C110" s="7" t="s">
        <v>70</v>
      </c>
      <c r="D110" s="85">
        <v>50000</v>
      </c>
      <c r="E110" s="86">
        <f t="shared" si="18"/>
        <v>877480.16</v>
      </c>
      <c r="F110" s="85">
        <v>927480.16</v>
      </c>
      <c r="G110" s="85">
        <v>927480.16</v>
      </c>
      <c r="H110" s="85">
        <v>312480.16000000003</v>
      </c>
      <c r="I110" s="86">
        <f t="shared" si="19"/>
        <v>0</v>
      </c>
    </row>
    <row r="111" spans="1:9" ht="15">
      <c r="A111" s="1"/>
      <c r="B111" s="14" t="s">
        <v>118</v>
      </c>
      <c r="C111" s="7" t="s">
        <v>71</v>
      </c>
      <c r="D111" s="85">
        <v>1555204</v>
      </c>
      <c r="E111" s="86">
        <f t="shared" si="18"/>
        <v>260375.62999999989</v>
      </c>
      <c r="F111" s="85">
        <v>1815579.63</v>
      </c>
      <c r="G111" s="85">
        <v>856559.43</v>
      </c>
      <c r="H111" s="85">
        <v>829298.53999999992</v>
      </c>
      <c r="I111" s="86">
        <f t="shared" si="19"/>
        <v>959020.19999999984</v>
      </c>
    </row>
    <row r="112" spans="1:9" ht="15">
      <c r="A112" s="4"/>
      <c r="B112" s="8" t="s">
        <v>121</v>
      </c>
      <c r="C112" s="9"/>
      <c r="D112" s="74">
        <f>SUM(D113:D121)</f>
        <v>2702301</v>
      </c>
      <c r="E112" s="74">
        <f t="shared" ref="E112:I112" si="22">SUM(E113:E121)</f>
        <v>25266.370000000112</v>
      </c>
      <c r="F112" s="74">
        <f t="shared" si="22"/>
        <v>2727567.37</v>
      </c>
      <c r="G112" s="74">
        <f t="shared" si="22"/>
        <v>2727567.37</v>
      </c>
      <c r="H112" s="74">
        <f t="shared" si="22"/>
        <v>2580742.790000001</v>
      </c>
      <c r="I112" s="74">
        <f t="shared" si="22"/>
        <v>0</v>
      </c>
    </row>
    <row r="113" spans="1:9" ht="15">
      <c r="A113" s="1"/>
      <c r="B113" s="14" t="s">
        <v>19</v>
      </c>
      <c r="C113" s="7" t="s">
        <v>72</v>
      </c>
      <c r="D113" s="85">
        <v>0</v>
      </c>
      <c r="E113" s="86">
        <f t="shared" si="18"/>
        <v>0</v>
      </c>
      <c r="F113" s="85">
        <v>0</v>
      </c>
      <c r="G113" s="85">
        <v>0</v>
      </c>
      <c r="H113" s="85">
        <v>0</v>
      </c>
      <c r="I113" s="86">
        <f t="shared" si="19"/>
        <v>0</v>
      </c>
    </row>
    <row r="114" spans="1:9" ht="15">
      <c r="A114" s="1"/>
      <c r="B114" s="14" t="s">
        <v>20</v>
      </c>
      <c r="C114" s="7" t="s">
        <v>73</v>
      </c>
      <c r="D114" s="85">
        <v>0</v>
      </c>
      <c r="E114" s="86">
        <f t="shared" si="18"/>
        <v>0</v>
      </c>
      <c r="F114" s="85">
        <v>0</v>
      </c>
      <c r="G114" s="85">
        <v>0</v>
      </c>
      <c r="H114" s="85">
        <v>0</v>
      </c>
      <c r="I114" s="86">
        <f t="shared" si="19"/>
        <v>0</v>
      </c>
    </row>
    <row r="115" spans="1:9" ht="15">
      <c r="A115" s="1"/>
      <c r="B115" s="14" t="s">
        <v>21</v>
      </c>
      <c r="C115" s="7" t="s">
        <v>74</v>
      </c>
      <c r="D115" s="85">
        <v>2661122</v>
      </c>
      <c r="E115" s="86">
        <f t="shared" si="18"/>
        <v>66445.370000000112</v>
      </c>
      <c r="F115" s="85">
        <v>2727567.37</v>
      </c>
      <c r="G115" s="85">
        <v>2727567.37</v>
      </c>
      <c r="H115" s="85">
        <v>2580742.790000001</v>
      </c>
      <c r="I115" s="86">
        <f t="shared" si="19"/>
        <v>0</v>
      </c>
    </row>
    <row r="116" spans="1:9" ht="15">
      <c r="A116" s="1"/>
      <c r="B116" s="14" t="s">
        <v>22</v>
      </c>
      <c r="C116" s="7" t="s">
        <v>75</v>
      </c>
      <c r="D116" s="85">
        <v>41179</v>
      </c>
      <c r="E116" s="86">
        <f t="shared" si="18"/>
        <v>-41179</v>
      </c>
      <c r="F116" s="85">
        <v>0</v>
      </c>
      <c r="G116" s="85">
        <v>0</v>
      </c>
      <c r="H116" s="85">
        <v>0</v>
      </c>
      <c r="I116" s="86">
        <f t="shared" si="19"/>
        <v>0</v>
      </c>
    </row>
    <row r="117" spans="1:9" ht="15">
      <c r="A117" s="1"/>
      <c r="B117" s="14" t="s">
        <v>23</v>
      </c>
      <c r="C117" s="7" t="s">
        <v>76</v>
      </c>
      <c r="D117" s="85">
        <v>0</v>
      </c>
      <c r="E117" s="86">
        <f t="shared" si="18"/>
        <v>0</v>
      </c>
      <c r="F117" s="85">
        <v>0</v>
      </c>
      <c r="G117" s="85">
        <v>0</v>
      </c>
      <c r="H117" s="85">
        <v>0</v>
      </c>
      <c r="I117" s="86">
        <f t="shared" si="19"/>
        <v>0</v>
      </c>
    </row>
    <row r="118" spans="1:9" ht="15">
      <c r="A118" s="1"/>
      <c r="B118" s="14" t="s">
        <v>122</v>
      </c>
      <c r="C118" s="7" t="s">
        <v>77</v>
      </c>
      <c r="D118" s="85">
        <v>0</v>
      </c>
      <c r="E118" s="86">
        <f t="shared" si="18"/>
        <v>0</v>
      </c>
      <c r="F118" s="85">
        <v>0</v>
      </c>
      <c r="G118" s="85">
        <v>0</v>
      </c>
      <c r="H118" s="85">
        <v>0</v>
      </c>
      <c r="I118" s="86">
        <f t="shared" si="19"/>
        <v>0</v>
      </c>
    </row>
    <row r="119" spans="1:9" ht="15">
      <c r="A119" s="1"/>
      <c r="B119" s="14" t="s">
        <v>123</v>
      </c>
      <c r="C119" s="7" t="s">
        <v>78</v>
      </c>
      <c r="D119" s="85">
        <v>0</v>
      </c>
      <c r="E119" s="86">
        <f t="shared" si="18"/>
        <v>0</v>
      </c>
      <c r="F119" s="85">
        <v>0</v>
      </c>
      <c r="G119" s="85">
        <v>0</v>
      </c>
      <c r="H119" s="85">
        <v>0</v>
      </c>
      <c r="I119" s="86">
        <f t="shared" si="19"/>
        <v>0</v>
      </c>
    </row>
    <row r="120" spans="1:9" ht="15">
      <c r="A120" s="1"/>
      <c r="B120" s="14" t="s">
        <v>124</v>
      </c>
      <c r="C120" s="7" t="s">
        <v>79</v>
      </c>
      <c r="D120" s="85">
        <v>0</v>
      </c>
      <c r="E120" s="86">
        <f t="shared" si="18"/>
        <v>0</v>
      </c>
      <c r="F120" s="85">
        <v>0</v>
      </c>
      <c r="G120" s="85">
        <v>0</v>
      </c>
      <c r="H120" s="85">
        <v>0</v>
      </c>
      <c r="I120" s="86">
        <f t="shared" si="19"/>
        <v>0</v>
      </c>
    </row>
    <row r="121" spans="1:9" ht="15">
      <c r="A121" s="1"/>
      <c r="B121" s="14" t="s">
        <v>125</v>
      </c>
      <c r="C121" s="7" t="s">
        <v>80</v>
      </c>
      <c r="D121" s="85">
        <v>0</v>
      </c>
      <c r="E121" s="86">
        <f t="shared" si="18"/>
        <v>0</v>
      </c>
      <c r="F121" s="85">
        <v>0</v>
      </c>
      <c r="G121" s="85">
        <v>0</v>
      </c>
      <c r="H121" s="85">
        <v>0</v>
      </c>
      <c r="I121" s="86">
        <f t="shared" si="19"/>
        <v>0</v>
      </c>
    </row>
    <row r="122" spans="1:9" ht="15">
      <c r="A122" s="4"/>
      <c r="B122" s="8" t="s">
        <v>126</v>
      </c>
      <c r="C122" s="9"/>
      <c r="D122" s="74">
        <f>SUM(D123:D131)</f>
        <v>16140642</v>
      </c>
      <c r="E122" s="74">
        <f t="shared" ref="E122:I122" si="23">SUM(E123:E131)</f>
        <v>14299523.589999998</v>
      </c>
      <c r="F122" s="74">
        <f t="shared" si="23"/>
        <v>30440165.589999996</v>
      </c>
      <c r="G122" s="74">
        <f t="shared" si="23"/>
        <v>30440165.589999996</v>
      </c>
      <c r="H122" s="74">
        <f t="shared" si="23"/>
        <v>26481649</v>
      </c>
      <c r="I122" s="74">
        <f t="shared" si="23"/>
        <v>0</v>
      </c>
    </row>
    <row r="123" spans="1:9" ht="15">
      <c r="A123" s="1"/>
      <c r="B123" s="14" t="s">
        <v>31</v>
      </c>
      <c r="C123" s="7" t="s">
        <v>81</v>
      </c>
      <c r="D123" s="85">
        <v>5000612</v>
      </c>
      <c r="E123" s="86">
        <f t="shared" si="18"/>
        <v>5455624.799999997</v>
      </c>
      <c r="F123" s="85">
        <v>10456236.799999997</v>
      </c>
      <c r="G123" s="85">
        <v>10456236.799999997</v>
      </c>
      <c r="H123" s="85">
        <v>8847748.1600000001</v>
      </c>
      <c r="I123" s="86">
        <f t="shared" si="19"/>
        <v>0</v>
      </c>
    </row>
    <row r="124" spans="1:9" ht="15">
      <c r="A124" s="1"/>
      <c r="B124" s="14" t="s">
        <v>32</v>
      </c>
      <c r="C124" s="7" t="s">
        <v>82</v>
      </c>
      <c r="D124" s="85">
        <v>54284</v>
      </c>
      <c r="E124" s="86">
        <f t="shared" si="18"/>
        <v>318018</v>
      </c>
      <c r="F124" s="85">
        <v>372302</v>
      </c>
      <c r="G124" s="85">
        <v>372302</v>
      </c>
      <c r="H124" s="85">
        <v>357666.33</v>
      </c>
      <c r="I124" s="86">
        <f t="shared" si="19"/>
        <v>0</v>
      </c>
    </row>
    <row r="125" spans="1:9" ht="15">
      <c r="A125" s="1"/>
      <c r="B125" s="14" t="s">
        <v>33</v>
      </c>
      <c r="C125" s="10" t="s">
        <v>83</v>
      </c>
      <c r="D125" s="85">
        <v>10059346</v>
      </c>
      <c r="E125" s="86">
        <f t="shared" si="18"/>
        <v>1809835.5300000012</v>
      </c>
      <c r="F125" s="85">
        <v>11869181.530000001</v>
      </c>
      <c r="G125" s="85">
        <v>11869181.530000001</v>
      </c>
      <c r="H125" s="85">
        <v>10408569.75</v>
      </c>
      <c r="I125" s="86">
        <f t="shared" si="19"/>
        <v>0</v>
      </c>
    </row>
    <row r="126" spans="1:9" ht="15">
      <c r="A126" s="1"/>
      <c r="B126" s="14" t="s">
        <v>127</v>
      </c>
      <c r="C126" s="7" t="s">
        <v>84</v>
      </c>
      <c r="D126" s="85">
        <v>0</v>
      </c>
      <c r="E126" s="86">
        <f t="shared" si="18"/>
        <v>6667220.0099999998</v>
      </c>
      <c r="F126" s="85">
        <v>6667220.0099999998</v>
      </c>
      <c r="G126" s="85">
        <v>6667220.0099999998</v>
      </c>
      <c r="H126" s="85">
        <v>6667220.0099999998</v>
      </c>
      <c r="I126" s="86">
        <f t="shared" si="19"/>
        <v>0</v>
      </c>
    </row>
    <row r="127" spans="1:9" ht="15">
      <c r="A127" s="1"/>
      <c r="B127" s="14" t="s">
        <v>128</v>
      </c>
      <c r="C127" s="7" t="s">
        <v>85</v>
      </c>
      <c r="D127" s="85">
        <v>0</v>
      </c>
      <c r="E127" s="86">
        <f t="shared" si="18"/>
        <v>0</v>
      </c>
      <c r="F127" s="85">
        <v>0</v>
      </c>
      <c r="G127" s="85">
        <v>0</v>
      </c>
      <c r="H127" s="85">
        <v>0</v>
      </c>
      <c r="I127" s="86">
        <f t="shared" si="19"/>
        <v>0</v>
      </c>
    </row>
    <row r="128" spans="1:9" ht="15">
      <c r="A128" s="1"/>
      <c r="B128" s="14" t="s">
        <v>129</v>
      </c>
      <c r="C128" s="7" t="s">
        <v>86</v>
      </c>
      <c r="D128" s="85">
        <v>1026400</v>
      </c>
      <c r="E128" s="86">
        <f t="shared" si="18"/>
        <v>48825.25</v>
      </c>
      <c r="F128" s="85">
        <v>1075225.25</v>
      </c>
      <c r="G128" s="85">
        <v>1075225.25</v>
      </c>
      <c r="H128" s="85">
        <v>200444.74999999997</v>
      </c>
      <c r="I128" s="86">
        <f t="shared" si="19"/>
        <v>0</v>
      </c>
    </row>
    <row r="129" spans="1:9" ht="15">
      <c r="A129" s="1"/>
      <c r="B129" s="14" t="s">
        <v>130</v>
      </c>
      <c r="C129" s="7" t="s">
        <v>87</v>
      </c>
      <c r="D129" s="85">
        <v>0</v>
      </c>
      <c r="E129" s="86">
        <f t="shared" si="18"/>
        <v>0</v>
      </c>
      <c r="F129" s="85">
        <v>0</v>
      </c>
      <c r="G129" s="85">
        <v>0</v>
      </c>
      <c r="H129" s="85">
        <v>0</v>
      </c>
      <c r="I129" s="86">
        <f t="shared" si="19"/>
        <v>0</v>
      </c>
    </row>
    <row r="130" spans="1:9" ht="15">
      <c r="A130" s="1"/>
      <c r="B130" s="14" t="s">
        <v>131</v>
      </c>
      <c r="C130" s="7" t="s">
        <v>88</v>
      </c>
      <c r="D130" s="85">
        <v>0</v>
      </c>
      <c r="E130" s="86">
        <f t="shared" si="18"/>
        <v>0</v>
      </c>
      <c r="F130" s="85">
        <v>0</v>
      </c>
      <c r="G130" s="85">
        <v>0</v>
      </c>
      <c r="H130" s="85">
        <v>0</v>
      </c>
      <c r="I130" s="86">
        <f t="shared" si="19"/>
        <v>0</v>
      </c>
    </row>
    <row r="131" spans="1:9" ht="15">
      <c r="A131" s="1"/>
      <c r="B131" s="14" t="s">
        <v>132</v>
      </c>
      <c r="C131" s="7" t="s">
        <v>89</v>
      </c>
      <c r="D131" s="85">
        <v>0</v>
      </c>
      <c r="E131" s="86">
        <f t="shared" si="18"/>
        <v>0</v>
      </c>
      <c r="F131" s="85">
        <v>0</v>
      </c>
      <c r="G131" s="85">
        <v>0</v>
      </c>
      <c r="H131" s="85">
        <v>0</v>
      </c>
      <c r="I131" s="86">
        <f t="shared" si="19"/>
        <v>0</v>
      </c>
    </row>
    <row r="132" spans="1:9" ht="15">
      <c r="A132" s="4"/>
      <c r="B132" s="8" t="s">
        <v>133</v>
      </c>
      <c r="C132" s="9"/>
      <c r="D132" s="74">
        <f>SUM(D133:D135)</f>
        <v>3168538</v>
      </c>
      <c r="E132" s="74">
        <f t="shared" ref="E132:I132" si="24">SUM(E133:E135)</f>
        <v>-3168538</v>
      </c>
      <c r="F132" s="74">
        <f t="shared" si="24"/>
        <v>0</v>
      </c>
      <c r="G132" s="74">
        <f t="shared" si="24"/>
        <v>0</v>
      </c>
      <c r="H132" s="74">
        <f t="shared" si="24"/>
        <v>0</v>
      </c>
      <c r="I132" s="74">
        <f t="shared" si="24"/>
        <v>0</v>
      </c>
    </row>
    <row r="133" spans="1:9" ht="15">
      <c r="A133" s="1"/>
      <c r="B133" s="14" t="s">
        <v>24</v>
      </c>
      <c r="C133" s="7" t="s">
        <v>90</v>
      </c>
      <c r="D133" s="85">
        <v>0</v>
      </c>
      <c r="E133" s="86">
        <f t="shared" si="18"/>
        <v>0</v>
      </c>
      <c r="F133" s="85">
        <v>0</v>
      </c>
      <c r="G133" s="85">
        <v>0</v>
      </c>
      <c r="H133" s="85">
        <v>0</v>
      </c>
      <c r="I133" s="86">
        <f t="shared" si="19"/>
        <v>0</v>
      </c>
    </row>
    <row r="134" spans="1:9" ht="15">
      <c r="A134" s="1"/>
      <c r="B134" s="14" t="s">
        <v>25</v>
      </c>
      <c r="C134" s="7" t="s">
        <v>91</v>
      </c>
      <c r="D134" s="85">
        <v>3168538</v>
      </c>
      <c r="E134" s="86">
        <f t="shared" si="18"/>
        <v>-3168538</v>
      </c>
      <c r="F134" s="85">
        <v>0</v>
      </c>
      <c r="G134" s="85">
        <v>0</v>
      </c>
      <c r="H134" s="85">
        <v>0</v>
      </c>
      <c r="I134" s="86">
        <f t="shared" si="19"/>
        <v>0</v>
      </c>
    </row>
    <row r="135" spans="1:9" ht="15">
      <c r="A135" s="1"/>
      <c r="B135" s="14" t="s">
        <v>34</v>
      </c>
      <c r="C135" s="7" t="s">
        <v>92</v>
      </c>
      <c r="D135" s="85">
        <v>0</v>
      </c>
      <c r="E135" s="86">
        <f t="shared" si="18"/>
        <v>0</v>
      </c>
      <c r="F135" s="85">
        <v>0</v>
      </c>
      <c r="G135" s="85">
        <v>0</v>
      </c>
      <c r="H135" s="85">
        <v>0</v>
      </c>
      <c r="I135" s="86">
        <f t="shared" si="19"/>
        <v>0</v>
      </c>
    </row>
    <row r="136" spans="1:9" ht="15">
      <c r="A136" s="4"/>
      <c r="B136" s="8" t="s">
        <v>134</v>
      </c>
      <c r="C136" s="9"/>
      <c r="D136" s="74">
        <f>SUM(D137:D143)</f>
        <v>0</v>
      </c>
      <c r="E136" s="74">
        <f t="shared" ref="E136:I136" si="25">SUM(E137:E143)</f>
        <v>0</v>
      </c>
      <c r="F136" s="74">
        <f t="shared" si="25"/>
        <v>0</v>
      </c>
      <c r="G136" s="74">
        <f t="shared" si="25"/>
        <v>0</v>
      </c>
      <c r="H136" s="74">
        <f t="shared" si="25"/>
        <v>0</v>
      </c>
      <c r="I136" s="74">
        <f t="shared" si="25"/>
        <v>0</v>
      </c>
    </row>
    <row r="137" spans="1:9" ht="15">
      <c r="A137" s="1"/>
      <c r="B137" s="14" t="s">
        <v>26</v>
      </c>
      <c r="C137" s="7" t="s">
        <v>93</v>
      </c>
      <c r="D137" s="85">
        <v>0</v>
      </c>
      <c r="E137" s="86">
        <f t="shared" si="18"/>
        <v>0</v>
      </c>
      <c r="F137" s="85">
        <v>0</v>
      </c>
      <c r="G137" s="85">
        <v>0</v>
      </c>
      <c r="H137" s="85">
        <v>0</v>
      </c>
      <c r="I137" s="85">
        <f t="shared" ref="I137:I143" si="26">+F137-G137</f>
        <v>0</v>
      </c>
    </row>
    <row r="138" spans="1:9" ht="15">
      <c r="A138" s="1"/>
      <c r="B138" s="14" t="s">
        <v>27</v>
      </c>
      <c r="C138" s="7" t="s">
        <v>94</v>
      </c>
      <c r="D138" s="85">
        <v>0</v>
      </c>
      <c r="E138" s="86">
        <f t="shared" si="18"/>
        <v>0</v>
      </c>
      <c r="F138" s="85">
        <v>0</v>
      </c>
      <c r="G138" s="85">
        <v>0</v>
      </c>
      <c r="H138" s="85">
        <v>0</v>
      </c>
      <c r="I138" s="85">
        <f t="shared" si="26"/>
        <v>0</v>
      </c>
    </row>
    <row r="139" spans="1:9" ht="15">
      <c r="A139" s="1"/>
      <c r="B139" s="14" t="s">
        <v>28</v>
      </c>
      <c r="C139" s="7" t="s">
        <v>95</v>
      </c>
      <c r="D139" s="85">
        <v>0</v>
      </c>
      <c r="E139" s="86">
        <f t="shared" si="18"/>
        <v>0</v>
      </c>
      <c r="F139" s="85">
        <v>0</v>
      </c>
      <c r="G139" s="85">
        <v>0</v>
      </c>
      <c r="H139" s="85">
        <v>0</v>
      </c>
      <c r="I139" s="85">
        <f t="shared" si="26"/>
        <v>0</v>
      </c>
    </row>
    <row r="140" spans="1:9" ht="15">
      <c r="A140" s="1"/>
      <c r="B140" s="14" t="s">
        <v>29</v>
      </c>
      <c r="C140" s="7" t="s">
        <v>96</v>
      </c>
      <c r="D140" s="85">
        <v>0</v>
      </c>
      <c r="E140" s="86">
        <f t="shared" si="18"/>
        <v>0</v>
      </c>
      <c r="F140" s="85">
        <v>0</v>
      </c>
      <c r="G140" s="85">
        <v>0</v>
      </c>
      <c r="H140" s="85">
        <v>0</v>
      </c>
      <c r="I140" s="85">
        <f t="shared" si="26"/>
        <v>0</v>
      </c>
    </row>
    <row r="141" spans="1:9" ht="15">
      <c r="A141" s="1"/>
      <c r="B141" s="14" t="s">
        <v>135</v>
      </c>
      <c r="C141" s="7" t="s">
        <v>97</v>
      </c>
      <c r="D141" s="85">
        <v>0</v>
      </c>
      <c r="E141" s="86">
        <f t="shared" si="18"/>
        <v>0</v>
      </c>
      <c r="F141" s="85">
        <v>0</v>
      </c>
      <c r="G141" s="85">
        <v>0</v>
      </c>
      <c r="H141" s="85">
        <v>0</v>
      </c>
      <c r="I141" s="85">
        <f t="shared" si="26"/>
        <v>0</v>
      </c>
    </row>
    <row r="142" spans="1:9" ht="15">
      <c r="A142" s="1"/>
      <c r="B142" s="14" t="s">
        <v>136</v>
      </c>
      <c r="C142" s="7" t="s">
        <v>98</v>
      </c>
      <c r="D142" s="85">
        <v>0</v>
      </c>
      <c r="E142" s="86">
        <f t="shared" si="18"/>
        <v>0</v>
      </c>
      <c r="F142" s="85">
        <v>0</v>
      </c>
      <c r="G142" s="85">
        <v>0</v>
      </c>
      <c r="H142" s="85">
        <v>0</v>
      </c>
      <c r="I142" s="85">
        <f t="shared" si="26"/>
        <v>0</v>
      </c>
    </row>
    <row r="143" spans="1:9" ht="15">
      <c r="A143" s="1"/>
      <c r="B143" s="14" t="s">
        <v>137</v>
      </c>
      <c r="C143" s="7" t="s">
        <v>99</v>
      </c>
      <c r="D143" s="85">
        <v>0</v>
      </c>
      <c r="E143" s="86">
        <f t="shared" si="18"/>
        <v>0</v>
      </c>
      <c r="F143" s="85">
        <v>0</v>
      </c>
      <c r="G143" s="85">
        <v>0</v>
      </c>
      <c r="H143" s="85">
        <v>0</v>
      </c>
      <c r="I143" s="85">
        <f t="shared" si="26"/>
        <v>0</v>
      </c>
    </row>
    <row r="144" spans="1:9" ht="15">
      <c r="A144" s="4"/>
      <c r="B144" s="8" t="s">
        <v>138</v>
      </c>
      <c r="C144" s="9"/>
      <c r="D144" s="74">
        <f>SUM(D145:D147)</f>
        <v>725292503</v>
      </c>
      <c r="E144" s="74">
        <f t="shared" ref="E144:I144" si="27">SUM(E145:E147)</f>
        <v>-725292503</v>
      </c>
      <c r="F144" s="74">
        <f t="shared" si="27"/>
        <v>0</v>
      </c>
      <c r="G144" s="74">
        <f t="shared" si="27"/>
        <v>0</v>
      </c>
      <c r="H144" s="74">
        <f t="shared" si="27"/>
        <v>0</v>
      </c>
      <c r="I144" s="74">
        <f t="shared" si="27"/>
        <v>0</v>
      </c>
    </row>
    <row r="145" spans="1:9" ht="15">
      <c r="A145" s="1"/>
      <c r="B145" s="14" t="s">
        <v>35</v>
      </c>
      <c r="C145" s="7" t="s">
        <v>100</v>
      </c>
      <c r="D145" s="85">
        <v>0</v>
      </c>
      <c r="E145" s="86">
        <f t="shared" si="18"/>
        <v>0</v>
      </c>
      <c r="F145" s="85">
        <v>0</v>
      </c>
      <c r="G145" s="85">
        <v>0</v>
      </c>
      <c r="H145" s="85">
        <v>0</v>
      </c>
      <c r="I145" s="85">
        <f t="shared" ref="I145:I147" si="28">+F145-G145</f>
        <v>0</v>
      </c>
    </row>
    <row r="146" spans="1:9" ht="15">
      <c r="A146" s="1"/>
      <c r="B146" s="14" t="s">
        <v>36</v>
      </c>
      <c r="C146" s="7" t="s">
        <v>101</v>
      </c>
      <c r="D146" s="85">
        <v>725292503</v>
      </c>
      <c r="E146" s="86">
        <f t="shared" si="18"/>
        <v>-725292503</v>
      </c>
      <c r="F146" s="85">
        <v>0</v>
      </c>
      <c r="G146" s="85">
        <v>0</v>
      </c>
      <c r="H146" s="85">
        <v>0</v>
      </c>
      <c r="I146" s="85">
        <f t="shared" si="28"/>
        <v>0</v>
      </c>
    </row>
    <row r="147" spans="1:9" ht="15">
      <c r="A147" s="1"/>
      <c r="B147" s="14" t="s">
        <v>37</v>
      </c>
      <c r="C147" s="7" t="s">
        <v>102</v>
      </c>
      <c r="D147" s="85">
        <v>0</v>
      </c>
      <c r="E147" s="86">
        <f t="shared" si="18"/>
        <v>0</v>
      </c>
      <c r="F147" s="85">
        <v>0</v>
      </c>
      <c r="G147" s="85">
        <v>0</v>
      </c>
      <c r="H147" s="85">
        <v>0</v>
      </c>
      <c r="I147" s="85">
        <f t="shared" si="28"/>
        <v>0</v>
      </c>
    </row>
    <row r="148" spans="1:9" ht="15">
      <c r="A148" s="4"/>
      <c r="B148" s="8" t="s">
        <v>139</v>
      </c>
      <c r="C148" s="9"/>
      <c r="D148" s="74">
        <f>SUM(D149:D155)</f>
        <v>0</v>
      </c>
      <c r="E148" s="74">
        <f t="shared" ref="E148:I148" si="29">SUM(E149:E155)</f>
        <v>0</v>
      </c>
      <c r="F148" s="74">
        <f t="shared" si="29"/>
        <v>0</v>
      </c>
      <c r="G148" s="74">
        <f t="shared" si="29"/>
        <v>0</v>
      </c>
      <c r="H148" s="74">
        <f t="shared" si="29"/>
        <v>0</v>
      </c>
      <c r="I148" s="74">
        <f t="shared" si="29"/>
        <v>0</v>
      </c>
    </row>
    <row r="149" spans="1:9" ht="15">
      <c r="A149" s="1"/>
      <c r="B149" s="14" t="s">
        <v>140</v>
      </c>
      <c r="C149" s="7" t="s">
        <v>103</v>
      </c>
      <c r="D149" s="85">
        <v>0</v>
      </c>
      <c r="E149" s="86">
        <f t="shared" si="18"/>
        <v>0</v>
      </c>
      <c r="F149" s="85">
        <v>0</v>
      </c>
      <c r="G149" s="85">
        <v>0</v>
      </c>
      <c r="H149" s="85">
        <v>0</v>
      </c>
      <c r="I149" s="85">
        <f t="shared" ref="I149:I154" si="30">+F149-G149</f>
        <v>0</v>
      </c>
    </row>
    <row r="150" spans="1:9" ht="15">
      <c r="A150" s="1"/>
      <c r="B150" s="14" t="s">
        <v>141</v>
      </c>
      <c r="C150" s="7" t="s">
        <v>104</v>
      </c>
      <c r="D150" s="85">
        <v>0</v>
      </c>
      <c r="E150" s="86">
        <f t="shared" ref="E150:E155" si="31">+F150-D150</f>
        <v>0</v>
      </c>
      <c r="F150" s="85">
        <v>0</v>
      </c>
      <c r="G150" s="85">
        <v>0</v>
      </c>
      <c r="H150" s="85">
        <v>0</v>
      </c>
      <c r="I150" s="85">
        <f t="shared" si="30"/>
        <v>0</v>
      </c>
    </row>
    <row r="151" spans="1:9" ht="15">
      <c r="A151" s="1"/>
      <c r="B151" s="14" t="s">
        <v>142</v>
      </c>
      <c r="C151" s="7" t="s">
        <v>105</v>
      </c>
      <c r="D151" s="85">
        <v>0</v>
      </c>
      <c r="E151" s="86">
        <f t="shared" si="31"/>
        <v>0</v>
      </c>
      <c r="F151" s="85">
        <v>0</v>
      </c>
      <c r="G151" s="85">
        <v>0</v>
      </c>
      <c r="H151" s="85">
        <v>0</v>
      </c>
      <c r="I151" s="85">
        <f t="shared" si="30"/>
        <v>0</v>
      </c>
    </row>
    <row r="152" spans="1:9" ht="15">
      <c r="A152" s="1"/>
      <c r="B152" s="14" t="s">
        <v>143</v>
      </c>
      <c r="C152" s="7" t="s">
        <v>106</v>
      </c>
      <c r="D152" s="85">
        <v>0</v>
      </c>
      <c r="E152" s="86">
        <f t="shared" si="31"/>
        <v>0</v>
      </c>
      <c r="F152" s="85">
        <v>0</v>
      </c>
      <c r="G152" s="85">
        <v>0</v>
      </c>
      <c r="H152" s="85">
        <v>0</v>
      </c>
      <c r="I152" s="85">
        <f t="shared" si="30"/>
        <v>0</v>
      </c>
    </row>
    <row r="153" spans="1:9" ht="15">
      <c r="A153" s="1"/>
      <c r="B153" s="14" t="s">
        <v>144</v>
      </c>
      <c r="C153" s="7" t="s">
        <v>107</v>
      </c>
      <c r="D153" s="85">
        <v>0</v>
      </c>
      <c r="E153" s="86">
        <f t="shared" si="31"/>
        <v>0</v>
      </c>
      <c r="F153" s="85">
        <v>0</v>
      </c>
      <c r="G153" s="85">
        <v>0</v>
      </c>
      <c r="H153" s="85">
        <v>0</v>
      </c>
      <c r="I153" s="85">
        <f t="shared" si="30"/>
        <v>0</v>
      </c>
    </row>
    <row r="154" spans="1:9" ht="15">
      <c r="A154" s="1"/>
      <c r="B154" s="14" t="s">
        <v>145</v>
      </c>
      <c r="C154" s="7" t="s">
        <v>108</v>
      </c>
      <c r="D154" s="85">
        <v>0</v>
      </c>
      <c r="E154" s="86">
        <f t="shared" si="31"/>
        <v>0</v>
      </c>
      <c r="F154" s="85">
        <v>0</v>
      </c>
      <c r="G154" s="85">
        <v>0</v>
      </c>
      <c r="H154" s="85">
        <v>0</v>
      </c>
      <c r="I154" s="85">
        <f t="shared" si="30"/>
        <v>0</v>
      </c>
    </row>
    <row r="155" spans="1:9" ht="15">
      <c r="A155" s="1"/>
      <c r="B155" s="15" t="s">
        <v>146</v>
      </c>
      <c r="C155" s="11" t="s">
        <v>109</v>
      </c>
      <c r="D155" s="85">
        <v>0</v>
      </c>
      <c r="E155" s="86">
        <f t="shared" si="31"/>
        <v>0</v>
      </c>
      <c r="F155" s="85">
        <v>0</v>
      </c>
      <c r="G155" s="85">
        <v>0</v>
      </c>
      <c r="H155" s="85">
        <v>0</v>
      </c>
      <c r="I155" s="85">
        <f>+F155-G155</f>
        <v>0</v>
      </c>
    </row>
    <row r="156" spans="1:9" ht="15">
      <c r="A156" s="1"/>
      <c r="B156" s="12" t="s">
        <v>110</v>
      </c>
      <c r="C156" s="13"/>
      <c r="D156" s="87">
        <f>+D10+D83</f>
        <v>3338533759</v>
      </c>
      <c r="E156" s="75">
        <f t="shared" ref="E156:I156" si="32">+E10+E83</f>
        <v>1438842301.1400001</v>
      </c>
      <c r="F156" s="75">
        <f t="shared" si="32"/>
        <v>4777376060.1400003</v>
      </c>
      <c r="G156" s="75">
        <f t="shared" si="32"/>
        <v>4700627513.6900005</v>
      </c>
      <c r="H156" s="75">
        <f t="shared" si="32"/>
        <v>4436140883.6300001</v>
      </c>
      <c r="I156" s="75">
        <f t="shared" si="32"/>
        <v>76748546.450000048</v>
      </c>
    </row>
    <row r="157" spans="1:9">
      <c r="E157" s="28"/>
      <c r="G157" s="17"/>
    </row>
    <row r="158" spans="1:9">
      <c r="D158" s="17"/>
      <c r="E158" s="17"/>
      <c r="F158" s="17"/>
      <c r="G158" s="17"/>
      <c r="H158" s="17"/>
      <c r="I158" s="17"/>
    </row>
    <row r="159" spans="1:9">
      <c r="D159" s="127"/>
      <c r="E159" s="127"/>
      <c r="F159" s="127"/>
      <c r="G159" s="127"/>
      <c r="H159" s="127"/>
      <c r="I159" s="127"/>
    </row>
    <row r="160" spans="1:9">
      <c r="D160" s="127"/>
      <c r="E160" s="127"/>
      <c r="F160" s="127"/>
      <c r="G160" s="127"/>
      <c r="H160" s="127"/>
      <c r="I160" s="127"/>
    </row>
    <row r="161" spans="4:9">
      <c r="D161" s="127"/>
      <c r="E161" s="127"/>
      <c r="F161" s="127"/>
      <c r="G161" s="127"/>
      <c r="H161" s="127"/>
      <c r="I161" s="127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35433070866141736" bottom="0.55118110236220474" header="0.31496062992125984" footer="0.31496062992125984"/>
  <pageSetup scale="5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7">
    <pageSetUpPr fitToPage="1"/>
  </sheetPr>
  <dimension ref="A1:H78"/>
  <sheetViews>
    <sheetView workbookViewId="0">
      <selection activeCell="B30" sqref="B30:G35"/>
    </sheetView>
  </sheetViews>
  <sheetFormatPr baseColWidth="10" defaultColWidth="12.5703125" defaultRowHeight="15"/>
  <cols>
    <col min="1" max="1" width="68.140625" style="39" customWidth="1"/>
    <col min="2" max="2" width="20.5703125" style="39" customWidth="1"/>
    <col min="3" max="7" width="20.7109375" style="39" customWidth="1"/>
    <col min="8" max="8" width="1.5703125" style="39" customWidth="1"/>
    <col min="9" max="20" width="12.5703125" style="39" customWidth="1"/>
    <col min="21" max="16384" width="12.5703125" style="39"/>
  </cols>
  <sheetData>
    <row r="1" spans="1:8" s="63" customFormat="1">
      <c r="A1" s="208" t="s">
        <v>309</v>
      </c>
      <c r="B1" s="209"/>
      <c r="C1" s="209"/>
      <c r="D1" s="209"/>
      <c r="E1" s="209"/>
      <c r="F1" s="209"/>
      <c r="G1" s="210"/>
    </row>
    <row r="2" spans="1:8" s="63" customFormat="1">
      <c r="A2" s="211" t="s">
        <v>262</v>
      </c>
      <c r="B2" s="212"/>
      <c r="C2" s="212"/>
      <c r="D2" s="212"/>
      <c r="E2" s="212"/>
      <c r="F2" s="212"/>
      <c r="G2" s="213"/>
    </row>
    <row r="3" spans="1:8" s="63" customFormat="1">
      <c r="A3" s="214" t="s">
        <v>263</v>
      </c>
      <c r="B3" s="215"/>
      <c r="C3" s="215"/>
      <c r="D3" s="215"/>
      <c r="E3" s="215"/>
      <c r="F3" s="215"/>
      <c r="G3" s="216"/>
    </row>
    <row r="4" spans="1:8" s="63" customFormat="1">
      <c r="A4" s="214" t="str">
        <f>'F5. EAID'!A4:G4</f>
        <v>Del 1 de enero al 31 de diciembre 2023</v>
      </c>
      <c r="B4" s="215"/>
      <c r="C4" s="215"/>
      <c r="D4" s="215"/>
      <c r="E4" s="215"/>
      <c r="F4" s="215"/>
      <c r="G4" s="216"/>
    </row>
    <row r="5" spans="1:8" s="63" customFormat="1" ht="15.75" thickBot="1">
      <c r="A5" s="217" t="s">
        <v>0</v>
      </c>
      <c r="B5" s="218"/>
      <c r="C5" s="218"/>
      <c r="D5" s="218"/>
      <c r="E5" s="218"/>
      <c r="F5" s="218"/>
      <c r="G5" s="219"/>
    </row>
    <row r="6" spans="1:8" s="63" customFormat="1" ht="7.5" customHeight="1" thickBot="1">
      <c r="A6" s="62"/>
      <c r="B6" s="62"/>
      <c r="C6" s="62"/>
      <c r="D6" s="62"/>
      <c r="E6" s="62"/>
      <c r="F6" s="62"/>
      <c r="G6" s="62"/>
    </row>
    <row r="7" spans="1:8" s="63" customFormat="1" ht="15.75" thickBot="1">
      <c r="A7" s="205" t="s">
        <v>38</v>
      </c>
      <c r="B7" s="207" t="s">
        <v>260</v>
      </c>
      <c r="C7" s="207"/>
      <c r="D7" s="207"/>
      <c r="E7" s="207"/>
      <c r="F7" s="207"/>
      <c r="G7" s="205" t="s">
        <v>39</v>
      </c>
    </row>
    <row r="8" spans="1:8" s="63" customFormat="1" ht="30.75" thickBot="1">
      <c r="A8" s="206"/>
      <c r="B8" s="68" t="s">
        <v>40</v>
      </c>
      <c r="C8" s="69" t="s">
        <v>41</v>
      </c>
      <c r="D8" s="68" t="s">
        <v>42</v>
      </c>
      <c r="E8" s="68" t="s">
        <v>43</v>
      </c>
      <c r="F8" s="68" t="s">
        <v>44</v>
      </c>
      <c r="G8" s="206"/>
    </row>
    <row r="9" spans="1:8" s="30" customFormat="1">
      <c r="A9" s="29" t="s">
        <v>261</v>
      </c>
      <c r="B9" s="80">
        <f>SUM(B10:B16)</f>
        <v>438768099</v>
      </c>
      <c r="C9" s="80">
        <f t="shared" ref="C9:G9" si="0">SUM(C10:C16)</f>
        <v>131304445.17999984</v>
      </c>
      <c r="D9" s="80">
        <f t="shared" si="0"/>
        <v>570072544.17999983</v>
      </c>
      <c r="E9" s="80">
        <f t="shared" si="0"/>
        <v>569850314.51999986</v>
      </c>
      <c r="F9" s="80">
        <f t="shared" si="0"/>
        <v>514281277.74999976</v>
      </c>
      <c r="G9" s="80">
        <f t="shared" si="0"/>
        <v>222229.65999999552</v>
      </c>
    </row>
    <row r="10" spans="1:8" s="30" customFormat="1">
      <c r="A10" s="76" t="s">
        <v>308</v>
      </c>
      <c r="B10" s="81">
        <f>+'F6a. EAEPE OG'!D10</f>
        <v>438768099</v>
      </c>
      <c r="C10" s="81">
        <f>+'F6a. EAEPE OG'!E10</f>
        <v>131304445.17999984</v>
      </c>
      <c r="D10" s="81">
        <f>+'F6a. EAEPE OG'!F10</f>
        <v>570072544.17999983</v>
      </c>
      <c r="E10" s="81">
        <f>+'F6a. EAEPE OG'!G10</f>
        <v>569850314.51999986</v>
      </c>
      <c r="F10" s="81">
        <f>+'F6a. EAEPE OG'!H10</f>
        <v>514281277.74999976</v>
      </c>
      <c r="G10" s="81">
        <f>+'F6a. EAEPE OG'!I10</f>
        <v>222229.65999999552</v>
      </c>
      <c r="H10" s="31"/>
    </row>
    <row r="11" spans="1:8" s="30" customFormat="1">
      <c r="A11" s="71"/>
      <c r="B11" s="81"/>
      <c r="C11" s="81"/>
      <c r="D11" s="81"/>
      <c r="E11" s="81"/>
      <c r="F11" s="81"/>
      <c r="G11" s="81"/>
      <c r="H11" s="31"/>
    </row>
    <row r="12" spans="1:8" s="30" customFormat="1">
      <c r="A12" s="71"/>
      <c r="B12" s="81"/>
      <c r="C12" s="81"/>
      <c r="D12" s="81"/>
      <c r="E12" s="81"/>
      <c r="F12" s="81"/>
      <c r="G12" s="81"/>
      <c r="H12" s="31"/>
    </row>
    <row r="13" spans="1:8" s="30" customFormat="1">
      <c r="A13" s="71"/>
      <c r="B13" s="81"/>
      <c r="C13" s="81"/>
      <c r="D13" s="81"/>
      <c r="E13" s="81"/>
      <c r="F13" s="81"/>
      <c r="G13" s="81"/>
      <c r="H13" s="31"/>
    </row>
    <row r="14" spans="1:8" s="32" customFormat="1">
      <c r="A14" s="71"/>
      <c r="B14" s="81"/>
      <c r="C14" s="81"/>
      <c r="D14" s="81"/>
      <c r="E14" s="81"/>
      <c r="F14" s="81"/>
      <c r="G14" s="81"/>
    </row>
    <row r="15" spans="1:8" s="32" customFormat="1">
      <c r="A15" s="71"/>
      <c r="B15" s="81"/>
      <c r="C15" s="81"/>
      <c r="D15" s="81"/>
      <c r="E15" s="81"/>
      <c r="F15" s="81"/>
      <c r="G15" s="81"/>
    </row>
    <row r="16" spans="1:8" s="32" customFormat="1">
      <c r="A16" s="71"/>
      <c r="B16" s="81"/>
      <c r="C16" s="81"/>
      <c r="D16" s="81"/>
      <c r="E16" s="81"/>
      <c r="F16" s="81"/>
      <c r="G16" s="81"/>
    </row>
    <row r="17" spans="1:8" s="32" customFormat="1">
      <c r="A17" s="33"/>
      <c r="B17" s="80"/>
      <c r="C17" s="80"/>
      <c r="D17" s="80"/>
      <c r="E17" s="80"/>
      <c r="F17" s="80"/>
      <c r="G17" s="80"/>
    </row>
    <row r="18" spans="1:8" s="36" customFormat="1">
      <c r="A18" s="34" t="s">
        <v>264</v>
      </c>
      <c r="B18" s="80">
        <f>SUM(B19:B25)</f>
        <v>2899765660</v>
      </c>
      <c r="C18" s="80">
        <f t="shared" ref="C18" si="1">SUM(C19:C25)</f>
        <v>1307537855.9600003</v>
      </c>
      <c r="D18" s="80">
        <f t="shared" ref="D18" si="2">SUM(D19:D25)</f>
        <v>4207303515.9600005</v>
      </c>
      <c r="E18" s="80">
        <f t="shared" ref="E18" si="3">SUM(E19:E25)</f>
        <v>4130777199.1700006</v>
      </c>
      <c r="F18" s="80">
        <f t="shared" ref="F18" si="4">SUM(F19:F25)</f>
        <v>3921859605.8800001</v>
      </c>
      <c r="G18" s="80">
        <f t="shared" ref="G18" si="5">SUM(G19:G25)</f>
        <v>76526316.790000051</v>
      </c>
      <c r="H18" s="35"/>
    </row>
    <row r="19" spans="1:8" s="37" customFormat="1">
      <c r="A19" s="76" t="s">
        <v>308</v>
      </c>
      <c r="B19" s="82">
        <f>'F6a. EAEPE OG'!D83</f>
        <v>2899765660</v>
      </c>
      <c r="C19" s="82">
        <f>'F6a. EAEPE OG'!E83</f>
        <v>1307537855.9600003</v>
      </c>
      <c r="D19" s="82">
        <f>'F6a. EAEPE OG'!F83</f>
        <v>4207303515.9600005</v>
      </c>
      <c r="E19" s="82">
        <f>'F6a. EAEPE OG'!G83</f>
        <v>4130777199.1700006</v>
      </c>
      <c r="F19" s="82">
        <f>'F6a. EAEPE OG'!H83</f>
        <v>3921859605.8800001</v>
      </c>
      <c r="G19" s="82">
        <f>'F6a. EAEPE OG'!I83</f>
        <v>76526316.790000051</v>
      </c>
      <c r="H19" s="31"/>
    </row>
    <row r="20" spans="1:8" s="37" customFormat="1">
      <c r="A20" s="71"/>
      <c r="B20" s="82"/>
      <c r="C20" s="82"/>
      <c r="D20" s="82"/>
      <c r="E20" s="82"/>
      <c r="F20" s="82"/>
      <c r="G20" s="82"/>
      <c r="H20" s="31"/>
    </row>
    <row r="21" spans="1:8" s="37" customFormat="1">
      <c r="A21" s="71"/>
      <c r="B21" s="82"/>
      <c r="C21" s="82"/>
      <c r="D21" s="82"/>
      <c r="E21" s="82"/>
      <c r="F21" s="82"/>
      <c r="G21" s="82"/>
    </row>
    <row r="22" spans="1:8" s="37" customFormat="1">
      <c r="A22" s="71"/>
      <c r="B22" s="82"/>
      <c r="C22" s="82"/>
      <c r="D22" s="82"/>
      <c r="E22" s="82"/>
      <c r="F22" s="82"/>
      <c r="G22" s="82"/>
    </row>
    <row r="23" spans="1:8" s="37" customFormat="1">
      <c r="A23" s="71"/>
      <c r="B23" s="82"/>
      <c r="C23" s="82"/>
      <c r="D23" s="82"/>
      <c r="E23" s="82"/>
      <c r="F23" s="82"/>
      <c r="G23" s="82"/>
    </row>
    <row r="24" spans="1:8" s="37" customFormat="1">
      <c r="A24" s="71"/>
      <c r="B24" s="82"/>
      <c r="C24" s="82"/>
      <c r="D24" s="82"/>
      <c r="E24" s="82"/>
      <c r="F24" s="82"/>
      <c r="G24" s="82"/>
    </row>
    <row r="25" spans="1:8" s="37" customFormat="1">
      <c r="A25" s="71"/>
      <c r="B25" s="82"/>
      <c r="C25" s="82"/>
      <c r="D25" s="82"/>
      <c r="E25" s="82"/>
      <c r="F25" s="82"/>
      <c r="G25" s="82"/>
    </row>
    <row r="26" spans="1:8" s="37" customFormat="1" ht="15.75" thickBot="1">
      <c r="A26" s="71"/>
      <c r="B26" s="82"/>
      <c r="C26" s="82"/>
      <c r="D26" s="82"/>
      <c r="E26" s="82"/>
      <c r="F26" s="82"/>
      <c r="G26" s="82"/>
    </row>
    <row r="27" spans="1:8" ht="15.75" thickBot="1">
      <c r="A27" s="38" t="s">
        <v>265</v>
      </c>
      <c r="B27" s="83">
        <f>+B9+B18</f>
        <v>3338533759</v>
      </c>
      <c r="C27" s="83">
        <f>+C9+C18</f>
        <v>1438842301.1400001</v>
      </c>
      <c r="D27" s="83">
        <f t="shared" ref="D27:G27" si="6">+D9+D18</f>
        <v>4777376060.1400003</v>
      </c>
      <c r="E27" s="83">
        <f t="shared" si="6"/>
        <v>4700627513.6900005</v>
      </c>
      <c r="F27" s="83">
        <f t="shared" si="6"/>
        <v>4436140883.6300001</v>
      </c>
      <c r="G27" s="83">
        <f t="shared" si="6"/>
        <v>76748546.450000048</v>
      </c>
    </row>
    <row r="28" spans="1:8">
      <c r="B28" s="40"/>
      <c r="C28" s="40"/>
      <c r="D28" s="40"/>
      <c r="E28" s="40"/>
      <c r="F28" s="40"/>
      <c r="G28" s="40"/>
    </row>
    <row r="29" spans="1:8">
      <c r="B29" s="40"/>
      <c r="C29" s="40"/>
      <c r="D29" s="40"/>
      <c r="E29" s="40"/>
      <c r="F29" s="40"/>
      <c r="G29" s="40"/>
    </row>
    <row r="30" spans="1:8">
      <c r="B30" s="40"/>
      <c r="C30" s="40"/>
      <c r="D30" s="40"/>
      <c r="E30" s="40"/>
      <c r="F30" s="40"/>
      <c r="G30" s="40"/>
    </row>
    <row r="31" spans="1:8">
      <c r="B31" s="40"/>
      <c r="C31" s="40"/>
      <c r="D31" s="40"/>
      <c r="E31" s="40"/>
      <c r="F31" s="40"/>
      <c r="G31" s="40"/>
    </row>
    <row r="39" spans="2:8">
      <c r="B39" s="40"/>
      <c r="C39" s="40"/>
      <c r="D39" s="40"/>
      <c r="E39" s="40"/>
      <c r="F39" s="40"/>
      <c r="G39" s="40"/>
      <c r="H39" s="40"/>
    </row>
    <row r="40" spans="2:8">
      <c r="B40" s="40"/>
      <c r="C40" s="40"/>
      <c r="D40" s="40"/>
      <c r="E40" s="40"/>
      <c r="F40" s="40"/>
      <c r="G40" s="40"/>
      <c r="H40" s="40"/>
    </row>
    <row r="41" spans="2:8">
      <c r="B41" s="40"/>
      <c r="C41" s="40"/>
      <c r="D41" s="40"/>
      <c r="E41" s="40"/>
      <c r="F41" s="40"/>
      <c r="G41" s="40"/>
      <c r="H41" s="40"/>
    </row>
    <row r="55" spans="2:7">
      <c r="B55" s="40"/>
      <c r="C55" s="40"/>
      <c r="D55" s="40"/>
      <c r="E55" s="40"/>
      <c r="F55" s="40"/>
      <c r="G55" s="40"/>
    </row>
    <row r="56" spans="2:7">
      <c r="B56" s="40"/>
      <c r="C56" s="40"/>
      <c r="D56" s="40"/>
      <c r="E56" s="40"/>
      <c r="F56" s="40"/>
      <c r="G56" s="40"/>
    </row>
    <row r="57" spans="2:7">
      <c r="B57" s="40"/>
      <c r="C57" s="40"/>
      <c r="D57" s="40"/>
      <c r="E57" s="40"/>
      <c r="F57" s="40"/>
      <c r="G57" s="40"/>
    </row>
    <row r="58" spans="2:7">
      <c r="B58" s="40"/>
      <c r="C58" s="40"/>
      <c r="D58" s="40"/>
      <c r="E58" s="40"/>
      <c r="F58" s="40"/>
      <c r="G58" s="40"/>
    </row>
    <row r="59" spans="2:7">
      <c r="B59" s="40"/>
      <c r="C59" s="40"/>
      <c r="D59" s="40"/>
      <c r="E59" s="40"/>
      <c r="F59" s="40"/>
      <c r="G59" s="40"/>
    </row>
    <row r="60" spans="2:7">
      <c r="B60" s="40"/>
      <c r="C60" s="40"/>
      <c r="D60" s="40"/>
      <c r="E60" s="40"/>
      <c r="F60" s="40"/>
      <c r="G60" s="40"/>
    </row>
    <row r="61" spans="2:7">
      <c r="B61" s="40"/>
      <c r="C61" s="40"/>
      <c r="D61" s="40"/>
      <c r="E61" s="40"/>
      <c r="F61" s="40"/>
      <c r="G61" s="40"/>
    </row>
    <row r="62" spans="2:7">
      <c r="B62" s="40"/>
      <c r="C62" s="40"/>
      <c r="D62" s="40"/>
      <c r="E62" s="40"/>
      <c r="F62" s="40"/>
      <c r="G62" s="40"/>
    </row>
    <row r="63" spans="2:7">
      <c r="B63" s="40"/>
      <c r="C63" s="40"/>
      <c r="D63" s="40"/>
      <c r="E63" s="40"/>
      <c r="F63" s="40"/>
      <c r="G63" s="40"/>
    </row>
    <row r="64" spans="2:7">
      <c r="B64" s="40"/>
      <c r="C64" s="40"/>
      <c r="D64" s="40"/>
      <c r="E64" s="40"/>
      <c r="F64" s="40"/>
      <c r="G64" s="40"/>
    </row>
    <row r="65" spans="2:7">
      <c r="B65" s="40"/>
      <c r="C65" s="40"/>
      <c r="D65" s="40"/>
      <c r="E65" s="40"/>
      <c r="F65" s="40"/>
      <c r="G65" s="40"/>
    </row>
    <row r="66" spans="2:7">
      <c r="B66" s="40"/>
      <c r="C66" s="40"/>
      <c r="D66" s="40"/>
      <c r="E66" s="40"/>
      <c r="F66" s="40"/>
      <c r="G66" s="40"/>
    </row>
    <row r="67" spans="2:7">
      <c r="B67" s="40"/>
      <c r="C67" s="40"/>
      <c r="D67" s="40"/>
      <c r="E67" s="40"/>
      <c r="F67" s="40"/>
      <c r="G67" s="40"/>
    </row>
    <row r="68" spans="2:7">
      <c r="B68" s="40"/>
      <c r="C68" s="40"/>
      <c r="D68" s="40"/>
      <c r="E68" s="40"/>
      <c r="F68" s="40"/>
      <c r="G68" s="40"/>
    </row>
    <row r="69" spans="2:7">
      <c r="B69" s="40"/>
      <c r="C69" s="40"/>
      <c r="D69" s="40"/>
      <c r="E69" s="40"/>
      <c r="F69" s="40"/>
      <c r="G69" s="40"/>
    </row>
    <row r="70" spans="2:7">
      <c r="B70" s="40"/>
      <c r="C70" s="40"/>
      <c r="D70" s="40"/>
      <c r="E70" s="40"/>
      <c r="F70" s="40"/>
      <c r="G70" s="40"/>
    </row>
    <row r="71" spans="2:7">
      <c r="B71" s="40"/>
      <c r="C71" s="40"/>
      <c r="D71" s="40"/>
      <c r="E71" s="40"/>
      <c r="F71" s="40"/>
      <c r="G71" s="40"/>
    </row>
    <row r="72" spans="2:7">
      <c r="B72" s="40"/>
      <c r="C72" s="40"/>
      <c r="D72" s="40"/>
      <c r="E72" s="40"/>
      <c r="F72" s="40"/>
      <c r="G72" s="40"/>
    </row>
    <row r="73" spans="2:7">
      <c r="B73" s="40"/>
      <c r="C73" s="40"/>
      <c r="D73" s="40"/>
      <c r="E73" s="40"/>
      <c r="F73" s="40"/>
      <c r="G73" s="40"/>
    </row>
    <row r="74" spans="2:7">
      <c r="B74" s="40"/>
      <c r="C74" s="40"/>
      <c r="D74" s="40"/>
      <c r="E74" s="40"/>
      <c r="F74" s="40"/>
      <c r="G74" s="40"/>
    </row>
    <row r="75" spans="2:7">
      <c r="B75" s="40"/>
      <c r="C75" s="40"/>
      <c r="D75" s="40"/>
      <c r="E75" s="40"/>
      <c r="F75" s="40"/>
      <c r="G75" s="40"/>
    </row>
    <row r="76" spans="2:7">
      <c r="B76" s="40"/>
      <c r="C76" s="40"/>
      <c r="D76" s="40"/>
      <c r="E76" s="40"/>
      <c r="F76" s="40"/>
      <c r="G76" s="40"/>
    </row>
    <row r="77" spans="2:7">
      <c r="B77" s="40"/>
      <c r="C77" s="40"/>
      <c r="D77" s="40"/>
      <c r="E77" s="40"/>
      <c r="F77" s="40"/>
      <c r="G77" s="40"/>
    </row>
    <row r="78" spans="2:7">
      <c r="B78" s="40"/>
      <c r="C78" s="40"/>
      <c r="D78" s="40"/>
      <c r="E78" s="40"/>
      <c r="F78" s="40"/>
      <c r="G78" s="40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" right="0.7" top="0.75" bottom="0.75" header="0.3" footer="0.3"/>
  <pageSetup scale="70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8">
    <pageSetUpPr fitToPage="1"/>
  </sheetPr>
  <dimension ref="B1:I82"/>
  <sheetViews>
    <sheetView topLeftCell="A67" workbookViewId="0">
      <selection activeCell="D78" sqref="D78:I91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9" width="20" customWidth="1"/>
  </cols>
  <sheetData>
    <row r="1" spans="2:9" s="64" customFormat="1" ht="15">
      <c r="B1" s="222" t="s">
        <v>309</v>
      </c>
      <c r="C1" s="223"/>
      <c r="D1" s="223"/>
      <c r="E1" s="223"/>
      <c r="F1" s="223"/>
      <c r="G1" s="223"/>
      <c r="H1" s="223"/>
      <c r="I1" s="224"/>
    </row>
    <row r="2" spans="2:9" s="64" customFormat="1" ht="15">
      <c r="B2" s="225" t="s">
        <v>255</v>
      </c>
      <c r="C2" s="226"/>
      <c r="D2" s="226"/>
      <c r="E2" s="226"/>
      <c r="F2" s="226"/>
      <c r="G2" s="226"/>
      <c r="H2" s="226"/>
      <c r="I2" s="227"/>
    </row>
    <row r="3" spans="2:9" s="64" customFormat="1" ht="15">
      <c r="B3" s="225" t="s">
        <v>266</v>
      </c>
      <c r="C3" s="226"/>
      <c r="D3" s="226"/>
      <c r="E3" s="226"/>
      <c r="F3" s="226"/>
      <c r="G3" s="226"/>
      <c r="H3" s="226"/>
      <c r="I3" s="227"/>
    </row>
    <row r="4" spans="2:9" s="64" customFormat="1" ht="15">
      <c r="B4" s="228" t="str">
        <f>'F6a. EAEPE OG'!B5:I5</f>
        <v>Del 1 de enero al 31 de diciembre 2023</v>
      </c>
      <c r="C4" s="226"/>
      <c r="D4" s="226"/>
      <c r="E4" s="226"/>
      <c r="F4" s="226"/>
      <c r="G4" s="226"/>
      <c r="H4" s="226"/>
      <c r="I4" s="227"/>
    </row>
    <row r="5" spans="2:9" s="64" customFormat="1" ht="15.75" thickBot="1">
      <c r="B5" s="229" t="s">
        <v>0</v>
      </c>
      <c r="C5" s="230"/>
      <c r="D5" s="230"/>
      <c r="E5" s="230"/>
      <c r="F5" s="230"/>
      <c r="G5" s="230"/>
      <c r="H5" s="230"/>
      <c r="I5" s="231"/>
    </row>
    <row r="6" spans="2:9" s="64" customFormat="1" ht="7.5" customHeight="1" thickBot="1">
      <c r="B6" s="65"/>
      <c r="C6" s="65"/>
      <c r="D6" s="66"/>
      <c r="E6" s="66"/>
      <c r="F6" s="66"/>
      <c r="G6" s="66"/>
      <c r="H6" s="66"/>
      <c r="I6" s="65"/>
    </row>
    <row r="7" spans="2:9" s="64" customFormat="1" ht="15.75" thickBot="1">
      <c r="B7" s="222" t="s">
        <v>38</v>
      </c>
      <c r="C7" s="232"/>
      <c r="D7" s="234" t="s">
        <v>260</v>
      </c>
      <c r="E7" s="235"/>
      <c r="F7" s="235"/>
      <c r="G7" s="235"/>
      <c r="H7" s="236"/>
      <c r="I7" s="237" t="s">
        <v>39</v>
      </c>
    </row>
    <row r="8" spans="2:9" s="64" customFormat="1" ht="30.75" thickBot="1">
      <c r="B8" s="229"/>
      <c r="C8" s="233"/>
      <c r="D8" s="70" t="s">
        <v>267</v>
      </c>
      <c r="E8" s="70" t="s">
        <v>268</v>
      </c>
      <c r="F8" s="70" t="s">
        <v>269</v>
      </c>
      <c r="G8" s="70" t="s">
        <v>43</v>
      </c>
      <c r="H8" s="70" t="s">
        <v>44</v>
      </c>
      <c r="I8" s="238"/>
    </row>
    <row r="9" spans="2:9" ht="7.9" customHeight="1">
      <c r="B9" s="220"/>
      <c r="C9" s="221"/>
      <c r="D9" s="41"/>
      <c r="E9" s="41"/>
      <c r="F9" s="41"/>
      <c r="G9" s="41"/>
      <c r="H9" s="41"/>
      <c r="I9" s="41"/>
    </row>
    <row r="10" spans="2:9" ht="14.45" customHeight="1">
      <c r="B10" s="42" t="s">
        <v>270</v>
      </c>
      <c r="C10" s="43"/>
      <c r="D10" s="44">
        <f>+D23+D38</f>
        <v>438768099</v>
      </c>
      <c r="E10" s="44">
        <f t="shared" ref="E10:I10" si="0">+E23+E38</f>
        <v>131304445.17999984</v>
      </c>
      <c r="F10" s="44">
        <f t="shared" si="0"/>
        <v>570072544.17999983</v>
      </c>
      <c r="G10" s="44">
        <f t="shared" si="0"/>
        <v>569850314.51999986</v>
      </c>
      <c r="H10" s="44">
        <f t="shared" si="0"/>
        <v>514281277.74999976</v>
      </c>
      <c r="I10" s="44">
        <f t="shared" si="0"/>
        <v>222229.65999999552</v>
      </c>
    </row>
    <row r="11" spans="2:9" ht="15">
      <c r="B11" s="42" t="s">
        <v>271</v>
      </c>
      <c r="C11" s="43"/>
      <c r="D11" s="45">
        <f>SUM(D12:D19)</f>
        <v>0</v>
      </c>
      <c r="E11" s="45">
        <f t="shared" ref="E11:I11" si="1">SUM(E12:E19)</f>
        <v>0</v>
      </c>
      <c r="F11" s="45">
        <f t="shared" si="1"/>
        <v>0</v>
      </c>
      <c r="G11" s="45">
        <f t="shared" si="1"/>
        <v>0</v>
      </c>
      <c r="H11" s="45">
        <f t="shared" si="1"/>
        <v>0</v>
      </c>
      <c r="I11" s="45">
        <f t="shared" si="1"/>
        <v>0</v>
      </c>
    </row>
    <row r="12" spans="2:9" ht="15">
      <c r="B12" s="47"/>
      <c r="C12" s="48" t="s">
        <v>272</v>
      </c>
      <c r="D12" s="49">
        <v>0</v>
      </c>
      <c r="E12" s="49">
        <v>0</v>
      </c>
      <c r="F12" s="49">
        <v>0</v>
      </c>
      <c r="G12" s="49">
        <v>0</v>
      </c>
      <c r="H12" s="49">
        <v>0</v>
      </c>
      <c r="I12" s="49">
        <v>0</v>
      </c>
    </row>
    <row r="13" spans="2:9" ht="15">
      <c r="B13" s="47"/>
      <c r="C13" s="48" t="s">
        <v>273</v>
      </c>
      <c r="D13" s="49">
        <v>0</v>
      </c>
      <c r="E13" s="49">
        <v>0</v>
      </c>
      <c r="F13" s="49">
        <v>0</v>
      </c>
      <c r="G13" s="49">
        <v>0</v>
      </c>
      <c r="H13" s="49">
        <v>0</v>
      </c>
      <c r="I13" s="49">
        <v>0</v>
      </c>
    </row>
    <row r="14" spans="2:9" ht="15">
      <c r="B14" s="47"/>
      <c r="C14" s="48" t="s">
        <v>274</v>
      </c>
      <c r="D14" s="49">
        <v>0</v>
      </c>
      <c r="E14" s="49">
        <v>0</v>
      </c>
      <c r="F14" s="49">
        <v>0</v>
      </c>
      <c r="G14" s="49">
        <v>0</v>
      </c>
      <c r="H14" s="49">
        <v>0</v>
      </c>
      <c r="I14" s="49">
        <v>0</v>
      </c>
    </row>
    <row r="15" spans="2:9" ht="15">
      <c r="B15" s="47"/>
      <c r="C15" s="48" t="s">
        <v>275</v>
      </c>
      <c r="D15" s="49">
        <v>0</v>
      </c>
      <c r="E15" s="49">
        <v>0</v>
      </c>
      <c r="F15" s="49">
        <v>0</v>
      </c>
      <c r="G15" s="49">
        <v>0</v>
      </c>
      <c r="H15" s="49">
        <v>0</v>
      </c>
      <c r="I15" s="49">
        <v>0</v>
      </c>
    </row>
    <row r="16" spans="2:9" ht="15">
      <c r="B16" s="47"/>
      <c r="C16" s="48" t="s">
        <v>276</v>
      </c>
      <c r="D16" s="49">
        <v>0</v>
      </c>
      <c r="E16" s="49">
        <v>0</v>
      </c>
      <c r="F16" s="49">
        <v>0</v>
      </c>
      <c r="G16" s="49">
        <v>0</v>
      </c>
      <c r="H16" s="49">
        <v>0</v>
      </c>
      <c r="I16" s="49">
        <v>0</v>
      </c>
    </row>
    <row r="17" spans="2:9" ht="15">
      <c r="B17" s="47"/>
      <c r="C17" s="48" t="s">
        <v>277</v>
      </c>
      <c r="D17" s="49">
        <v>0</v>
      </c>
      <c r="E17" s="49">
        <v>0</v>
      </c>
      <c r="F17" s="49">
        <v>0</v>
      </c>
      <c r="G17" s="49">
        <v>0</v>
      </c>
      <c r="H17" s="49">
        <v>0</v>
      </c>
      <c r="I17" s="49">
        <v>0</v>
      </c>
    </row>
    <row r="18" spans="2:9" ht="15">
      <c r="B18" s="47"/>
      <c r="C18" s="48" t="s">
        <v>278</v>
      </c>
      <c r="D18" s="49">
        <v>0</v>
      </c>
      <c r="E18" s="49">
        <v>0</v>
      </c>
      <c r="F18" s="49">
        <v>0</v>
      </c>
      <c r="G18" s="49">
        <v>0</v>
      </c>
      <c r="H18" s="49">
        <v>0</v>
      </c>
      <c r="I18" s="49">
        <v>0</v>
      </c>
    </row>
    <row r="19" spans="2:9" ht="15">
      <c r="B19" s="47"/>
      <c r="C19" s="48" t="s">
        <v>279</v>
      </c>
      <c r="D19" s="49">
        <v>0</v>
      </c>
      <c r="E19" s="49">
        <v>0</v>
      </c>
      <c r="F19" s="49">
        <v>0</v>
      </c>
      <c r="G19" s="49">
        <v>0</v>
      </c>
      <c r="H19" s="49">
        <v>0</v>
      </c>
      <c r="I19" s="49">
        <v>0</v>
      </c>
    </row>
    <row r="20" spans="2:9" ht="15">
      <c r="B20" s="42" t="s">
        <v>280</v>
      </c>
      <c r="C20" s="43"/>
      <c r="D20" s="45">
        <f>SUM(D21:D27)</f>
        <v>438768099</v>
      </c>
      <c r="E20" s="45">
        <f t="shared" ref="E20:I20" si="2">SUM(E21:E27)</f>
        <v>114125956.26999985</v>
      </c>
      <c r="F20" s="45">
        <f t="shared" si="2"/>
        <v>552894055.26999986</v>
      </c>
      <c r="G20" s="45">
        <f t="shared" si="2"/>
        <v>552671825.6099999</v>
      </c>
      <c r="H20" s="45">
        <f t="shared" si="2"/>
        <v>497102788.83999979</v>
      </c>
      <c r="I20" s="45">
        <f t="shared" si="2"/>
        <v>222229.65999999552</v>
      </c>
    </row>
    <row r="21" spans="2:9" ht="15">
      <c r="B21" s="47"/>
      <c r="C21" s="48" t="s">
        <v>281</v>
      </c>
      <c r="D21" s="49">
        <v>0</v>
      </c>
      <c r="E21" s="49">
        <v>0</v>
      </c>
      <c r="F21" s="49">
        <v>0</v>
      </c>
      <c r="G21" s="49">
        <v>0</v>
      </c>
      <c r="H21" s="49">
        <v>0</v>
      </c>
      <c r="I21" s="49">
        <v>0</v>
      </c>
    </row>
    <row r="22" spans="2:9" ht="15">
      <c r="B22" s="47"/>
      <c r="C22" s="48" t="s">
        <v>282</v>
      </c>
      <c r="D22" s="49">
        <v>0</v>
      </c>
      <c r="E22" s="49">
        <v>0</v>
      </c>
      <c r="F22" s="49">
        <v>0</v>
      </c>
      <c r="G22" s="49">
        <v>0</v>
      </c>
      <c r="H22" s="49">
        <v>0</v>
      </c>
      <c r="I22" s="49">
        <v>0</v>
      </c>
    </row>
    <row r="23" spans="2:9" ht="15">
      <c r="B23" s="47"/>
      <c r="C23" s="48" t="s">
        <v>283</v>
      </c>
      <c r="D23" s="49">
        <f>+'F6a. EAEPE OG'!D11+'F6a. EAEPE OG'!D19+'F6a. EAEPE OG'!D29+'F6a. EAEPE OG'!D39+'F6a. EAEPE OG'!D49+'F6a. EAEPE OG'!D59</f>
        <v>438768099</v>
      </c>
      <c r="E23" s="49">
        <f>+'F6a. EAEPE OG'!E11+'F6a. EAEPE OG'!E19+'F6a. EAEPE OG'!E29+'F6a. EAEPE OG'!E39+'F6a. EAEPE OG'!E49+'F6a. EAEPE OG'!E59</f>
        <v>114125956.26999985</v>
      </c>
      <c r="F23" s="49">
        <f>+'F6a. EAEPE OG'!F11+'F6a. EAEPE OG'!F19+'F6a. EAEPE OG'!F29+'F6a. EAEPE OG'!F39+'F6a. EAEPE OG'!F49+'F6a. EAEPE OG'!F59</f>
        <v>552894055.26999986</v>
      </c>
      <c r="G23" s="49">
        <f>+'F6a. EAEPE OG'!G11+'F6a. EAEPE OG'!G19+'F6a. EAEPE OG'!G29+'F6a. EAEPE OG'!G39+'F6a. EAEPE OG'!G49+'F6a. EAEPE OG'!G59</f>
        <v>552671825.6099999</v>
      </c>
      <c r="H23" s="49">
        <f>+'F6a. EAEPE OG'!H11+'F6a. EAEPE OG'!H19+'F6a. EAEPE OG'!H29+'F6a. EAEPE OG'!H39+'F6a. EAEPE OG'!H49+'F6a. EAEPE OG'!H59</f>
        <v>497102788.83999979</v>
      </c>
      <c r="I23" s="49">
        <f>+'F6a. EAEPE OG'!I11+'F6a. EAEPE OG'!I19+'F6a. EAEPE OG'!I29+'F6a. EAEPE OG'!I39+'F6a. EAEPE OG'!I49+'F6a. EAEPE OG'!I59</f>
        <v>222229.65999999552</v>
      </c>
    </row>
    <row r="24" spans="2:9" ht="15">
      <c r="B24" s="47"/>
      <c r="C24" s="48" t="s">
        <v>284</v>
      </c>
      <c r="D24" s="49">
        <v>0</v>
      </c>
      <c r="E24" s="49">
        <v>0</v>
      </c>
      <c r="F24" s="49">
        <v>0</v>
      </c>
      <c r="G24" s="49">
        <v>0</v>
      </c>
      <c r="H24" s="49">
        <v>0</v>
      </c>
      <c r="I24" s="49">
        <v>0</v>
      </c>
    </row>
    <row r="25" spans="2:9" ht="15">
      <c r="B25" s="47"/>
      <c r="C25" s="48" t="s">
        <v>285</v>
      </c>
      <c r="D25" s="49">
        <v>0</v>
      </c>
      <c r="E25" s="49">
        <v>0</v>
      </c>
      <c r="F25" s="49">
        <v>0</v>
      </c>
      <c r="G25" s="49">
        <v>0</v>
      </c>
      <c r="H25" s="49">
        <v>0</v>
      </c>
      <c r="I25" s="49">
        <v>0</v>
      </c>
    </row>
    <row r="26" spans="2:9" ht="15">
      <c r="B26" s="47"/>
      <c r="C26" s="48" t="s">
        <v>286</v>
      </c>
      <c r="D26" s="49">
        <v>0</v>
      </c>
      <c r="E26" s="49">
        <v>0</v>
      </c>
      <c r="F26" s="49">
        <v>0</v>
      </c>
      <c r="G26" s="49">
        <v>0</v>
      </c>
      <c r="H26" s="49">
        <v>0</v>
      </c>
      <c r="I26" s="49">
        <v>0</v>
      </c>
    </row>
    <row r="27" spans="2:9" ht="15">
      <c r="B27" s="47"/>
      <c r="C27" s="48" t="s">
        <v>287</v>
      </c>
      <c r="D27" s="49">
        <v>0</v>
      </c>
      <c r="E27" s="49">
        <v>0</v>
      </c>
      <c r="F27" s="49">
        <v>0</v>
      </c>
      <c r="G27" s="49">
        <v>0</v>
      </c>
      <c r="H27" s="49">
        <v>0</v>
      </c>
      <c r="I27" s="49">
        <v>0</v>
      </c>
    </row>
    <row r="28" spans="2:9" ht="15">
      <c r="B28" s="51" t="s">
        <v>288</v>
      </c>
      <c r="C28" s="52"/>
      <c r="D28" s="45">
        <f>SUM(D29:D37)</f>
        <v>0</v>
      </c>
      <c r="E28" s="45">
        <f t="shared" ref="E28:I28" si="3">SUM(E29:E37)</f>
        <v>0</v>
      </c>
      <c r="F28" s="45">
        <f t="shared" si="3"/>
        <v>0</v>
      </c>
      <c r="G28" s="45">
        <f t="shared" si="3"/>
        <v>0</v>
      </c>
      <c r="H28" s="45">
        <f t="shared" si="3"/>
        <v>0</v>
      </c>
      <c r="I28" s="45">
        <f t="shared" si="3"/>
        <v>0</v>
      </c>
    </row>
    <row r="29" spans="2:9" ht="15">
      <c r="B29" s="47"/>
      <c r="C29" s="48" t="s">
        <v>289</v>
      </c>
      <c r="D29" s="49">
        <v>0</v>
      </c>
      <c r="E29" s="49">
        <v>0</v>
      </c>
      <c r="F29" s="49">
        <v>0</v>
      </c>
      <c r="G29" s="49">
        <v>0</v>
      </c>
      <c r="H29" s="49">
        <v>0</v>
      </c>
      <c r="I29" s="49">
        <v>0</v>
      </c>
    </row>
    <row r="30" spans="2:9" ht="15">
      <c r="B30" s="47"/>
      <c r="C30" s="48" t="s">
        <v>290</v>
      </c>
      <c r="D30" s="49">
        <v>0</v>
      </c>
      <c r="E30" s="49">
        <v>0</v>
      </c>
      <c r="F30" s="49">
        <v>0</v>
      </c>
      <c r="G30" s="49">
        <v>0</v>
      </c>
      <c r="H30" s="49">
        <v>0</v>
      </c>
      <c r="I30" s="49">
        <v>0</v>
      </c>
    </row>
    <row r="31" spans="2:9" ht="15">
      <c r="B31" s="47"/>
      <c r="C31" s="48" t="s">
        <v>291</v>
      </c>
      <c r="D31" s="49">
        <v>0</v>
      </c>
      <c r="E31" s="49">
        <v>0</v>
      </c>
      <c r="F31" s="49">
        <v>0</v>
      </c>
      <c r="G31" s="49">
        <v>0</v>
      </c>
      <c r="H31" s="49">
        <v>0</v>
      </c>
      <c r="I31" s="49">
        <v>0</v>
      </c>
    </row>
    <row r="32" spans="2:9" ht="15">
      <c r="B32" s="47"/>
      <c r="C32" s="48" t="s">
        <v>292</v>
      </c>
      <c r="D32" s="49">
        <v>0</v>
      </c>
      <c r="E32" s="49">
        <v>0</v>
      </c>
      <c r="F32" s="49">
        <v>0</v>
      </c>
      <c r="G32" s="49">
        <v>0</v>
      </c>
      <c r="H32" s="49">
        <v>0</v>
      </c>
      <c r="I32" s="49">
        <v>0</v>
      </c>
    </row>
    <row r="33" spans="2:9" ht="15">
      <c r="B33" s="47"/>
      <c r="C33" s="48" t="s">
        <v>293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</row>
    <row r="34" spans="2:9" ht="15">
      <c r="B34" s="47"/>
      <c r="C34" s="48" t="s">
        <v>294</v>
      </c>
      <c r="D34" s="49">
        <v>0</v>
      </c>
      <c r="E34" s="49">
        <v>0</v>
      </c>
      <c r="F34" s="49">
        <v>0</v>
      </c>
      <c r="G34" s="49">
        <v>0</v>
      </c>
      <c r="H34" s="49">
        <v>0</v>
      </c>
      <c r="I34" s="49">
        <v>0</v>
      </c>
    </row>
    <row r="35" spans="2:9" ht="15">
      <c r="B35" s="47"/>
      <c r="C35" s="48" t="s">
        <v>295</v>
      </c>
      <c r="D35" s="49">
        <v>0</v>
      </c>
      <c r="E35" s="49">
        <v>0</v>
      </c>
      <c r="F35" s="49">
        <v>0</v>
      </c>
      <c r="G35" s="49">
        <v>0</v>
      </c>
      <c r="H35" s="49">
        <v>0</v>
      </c>
      <c r="I35" s="49">
        <v>0</v>
      </c>
    </row>
    <row r="36" spans="2:9" ht="15">
      <c r="B36" s="47"/>
      <c r="C36" s="48" t="s">
        <v>296</v>
      </c>
      <c r="D36" s="49">
        <v>0</v>
      </c>
      <c r="E36" s="49">
        <v>0</v>
      </c>
      <c r="F36" s="49">
        <v>0</v>
      </c>
      <c r="G36" s="49">
        <v>0</v>
      </c>
      <c r="H36" s="49">
        <v>0</v>
      </c>
      <c r="I36" s="49">
        <v>0</v>
      </c>
    </row>
    <row r="37" spans="2:9" ht="15">
      <c r="B37" s="47"/>
      <c r="C37" s="48" t="s">
        <v>297</v>
      </c>
      <c r="D37" s="49">
        <v>0</v>
      </c>
      <c r="E37" s="49">
        <v>0</v>
      </c>
      <c r="F37" s="49">
        <v>0</v>
      </c>
      <c r="G37" s="49">
        <v>0</v>
      </c>
      <c r="H37" s="49">
        <v>0</v>
      </c>
      <c r="I37" s="49">
        <v>0</v>
      </c>
    </row>
    <row r="38" spans="2:9" ht="15">
      <c r="B38" s="51" t="s">
        <v>298</v>
      </c>
      <c r="C38" s="52"/>
      <c r="D38" s="45">
        <f>SUM(D39:D42)</f>
        <v>0</v>
      </c>
      <c r="E38" s="45">
        <f t="shared" ref="E38:I38" si="4">SUM(E39:E42)</f>
        <v>17178488.909999996</v>
      </c>
      <c r="F38" s="45">
        <f t="shared" si="4"/>
        <v>17178488.909999996</v>
      </c>
      <c r="G38" s="45">
        <f t="shared" si="4"/>
        <v>17178488.909999996</v>
      </c>
      <c r="H38" s="45">
        <f t="shared" si="4"/>
        <v>17178488.909999996</v>
      </c>
      <c r="I38" s="45">
        <f t="shared" si="4"/>
        <v>0</v>
      </c>
    </row>
    <row r="39" spans="2:9" ht="15">
      <c r="B39" s="47"/>
      <c r="C39" s="53" t="s">
        <v>299</v>
      </c>
      <c r="D39" s="49">
        <v>0</v>
      </c>
      <c r="E39" s="49">
        <v>0</v>
      </c>
      <c r="F39" s="49">
        <v>0</v>
      </c>
      <c r="G39" s="49">
        <v>0</v>
      </c>
      <c r="H39" s="49">
        <v>0</v>
      </c>
      <c r="I39" s="49">
        <v>0</v>
      </c>
    </row>
    <row r="40" spans="2:9" ht="30">
      <c r="B40" s="47"/>
      <c r="C40" s="54" t="s">
        <v>300</v>
      </c>
      <c r="D40" s="49">
        <v>0</v>
      </c>
      <c r="E40" s="49">
        <v>0</v>
      </c>
      <c r="F40" s="49">
        <v>0</v>
      </c>
      <c r="G40" s="49">
        <v>0</v>
      </c>
      <c r="H40" s="49">
        <v>0</v>
      </c>
      <c r="I40" s="49">
        <v>0</v>
      </c>
    </row>
    <row r="41" spans="2:9" ht="15">
      <c r="B41" s="47"/>
      <c r="C41" s="53" t="s">
        <v>301</v>
      </c>
      <c r="D41" s="49">
        <v>0</v>
      </c>
      <c r="E41" s="49">
        <v>0</v>
      </c>
      <c r="F41" s="49">
        <v>0</v>
      </c>
      <c r="G41" s="49">
        <v>0</v>
      </c>
      <c r="H41" s="49">
        <v>0</v>
      </c>
      <c r="I41" s="49">
        <v>0</v>
      </c>
    </row>
    <row r="42" spans="2:9" ht="15">
      <c r="B42" s="47"/>
      <c r="C42" s="53" t="s">
        <v>302</v>
      </c>
      <c r="D42" s="49">
        <f>'F6a. EAEPE OG'!D82</f>
        <v>0</v>
      </c>
      <c r="E42" s="49">
        <f>'F6a. EAEPE OG'!E82</f>
        <v>17178488.909999996</v>
      </c>
      <c r="F42" s="49">
        <f>'F6a. EAEPE OG'!F82</f>
        <v>17178488.909999996</v>
      </c>
      <c r="G42" s="49">
        <f>'F6a. EAEPE OG'!G82</f>
        <v>17178488.909999996</v>
      </c>
      <c r="H42" s="49">
        <f>'F6a. EAEPE OG'!H82</f>
        <v>17178488.909999996</v>
      </c>
      <c r="I42" s="49">
        <f>'F6a. EAEPE OG'!I82</f>
        <v>0</v>
      </c>
    </row>
    <row r="43" spans="2:9" ht="15">
      <c r="B43" s="42" t="s">
        <v>303</v>
      </c>
      <c r="C43" s="43"/>
      <c r="D43" s="44">
        <f>+D56+D75</f>
        <v>2899765660</v>
      </c>
      <c r="E43" s="44">
        <f t="shared" ref="E43:I43" si="5">+E56+E75</f>
        <v>1307537855.9600003</v>
      </c>
      <c r="F43" s="44">
        <f t="shared" si="5"/>
        <v>4207303515.9600005</v>
      </c>
      <c r="G43" s="44">
        <f t="shared" si="5"/>
        <v>4130777199.1700006</v>
      </c>
      <c r="H43" s="44">
        <f t="shared" si="5"/>
        <v>3921859605.8800001</v>
      </c>
      <c r="I43" s="44">
        <f t="shared" si="5"/>
        <v>76526316.790000051</v>
      </c>
    </row>
    <row r="44" spans="2:9" ht="15">
      <c r="B44" s="55" t="s">
        <v>271</v>
      </c>
      <c r="C44" s="56"/>
      <c r="D44" s="49">
        <v>0</v>
      </c>
      <c r="E44" s="49">
        <v>0</v>
      </c>
      <c r="F44" s="49">
        <v>0</v>
      </c>
      <c r="G44" s="49">
        <v>0</v>
      </c>
      <c r="H44" s="49">
        <v>0</v>
      </c>
      <c r="I44" s="49">
        <v>0</v>
      </c>
    </row>
    <row r="45" spans="2:9" ht="15">
      <c r="B45" s="47"/>
      <c r="C45" s="53" t="s">
        <v>272</v>
      </c>
      <c r="D45" s="49">
        <v>0</v>
      </c>
      <c r="E45" s="49">
        <v>0</v>
      </c>
      <c r="F45" s="49">
        <v>0</v>
      </c>
      <c r="G45" s="49">
        <v>0</v>
      </c>
      <c r="H45" s="49">
        <v>0</v>
      </c>
      <c r="I45" s="49">
        <v>0</v>
      </c>
    </row>
    <row r="46" spans="2:9" ht="15">
      <c r="B46" s="47"/>
      <c r="C46" s="53" t="s">
        <v>273</v>
      </c>
      <c r="D46" s="49">
        <v>0</v>
      </c>
      <c r="E46" s="49">
        <v>0</v>
      </c>
      <c r="F46" s="49">
        <v>0</v>
      </c>
      <c r="G46" s="49">
        <v>0</v>
      </c>
      <c r="H46" s="49">
        <v>0</v>
      </c>
      <c r="I46" s="49">
        <v>0</v>
      </c>
    </row>
    <row r="47" spans="2:9" ht="15">
      <c r="B47" s="47"/>
      <c r="C47" s="53" t="s">
        <v>274</v>
      </c>
      <c r="D47" s="49">
        <v>0</v>
      </c>
      <c r="E47" s="49">
        <v>0</v>
      </c>
      <c r="F47" s="49">
        <v>0</v>
      </c>
      <c r="G47" s="49">
        <v>0</v>
      </c>
      <c r="H47" s="49">
        <v>0</v>
      </c>
      <c r="I47" s="49">
        <v>0</v>
      </c>
    </row>
    <row r="48" spans="2:9" ht="15">
      <c r="B48" s="47"/>
      <c r="C48" s="53" t="s">
        <v>275</v>
      </c>
      <c r="D48" s="49">
        <v>0</v>
      </c>
      <c r="E48" s="49">
        <v>0</v>
      </c>
      <c r="F48" s="49">
        <v>0</v>
      </c>
      <c r="G48" s="49">
        <v>0</v>
      </c>
      <c r="H48" s="49">
        <v>0</v>
      </c>
      <c r="I48" s="49">
        <v>0</v>
      </c>
    </row>
    <row r="49" spans="2:9" ht="15">
      <c r="B49" s="47"/>
      <c r="C49" s="53" t="s">
        <v>276</v>
      </c>
      <c r="D49" s="49">
        <v>0</v>
      </c>
      <c r="E49" s="49">
        <v>0</v>
      </c>
      <c r="F49" s="49">
        <v>0</v>
      </c>
      <c r="G49" s="49">
        <v>0</v>
      </c>
      <c r="H49" s="49">
        <v>0</v>
      </c>
      <c r="I49" s="49">
        <v>0</v>
      </c>
    </row>
    <row r="50" spans="2:9" ht="15">
      <c r="B50" s="47"/>
      <c r="C50" s="53" t="s">
        <v>277</v>
      </c>
      <c r="D50" s="49">
        <v>0</v>
      </c>
      <c r="E50" s="49">
        <v>0</v>
      </c>
      <c r="F50" s="49">
        <v>0</v>
      </c>
      <c r="G50" s="49">
        <v>0</v>
      </c>
      <c r="H50" s="49">
        <v>0</v>
      </c>
      <c r="I50" s="49">
        <v>0</v>
      </c>
    </row>
    <row r="51" spans="2:9" ht="15">
      <c r="B51" s="47"/>
      <c r="C51" s="53" t="s">
        <v>278</v>
      </c>
      <c r="D51" s="49">
        <v>0</v>
      </c>
      <c r="E51" s="49">
        <v>0</v>
      </c>
      <c r="F51" s="49">
        <v>0</v>
      </c>
      <c r="G51" s="49">
        <v>0</v>
      </c>
      <c r="H51" s="49">
        <v>0</v>
      </c>
      <c r="I51" s="49">
        <v>0</v>
      </c>
    </row>
    <row r="52" spans="2:9" ht="15">
      <c r="B52" s="47"/>
      <c r="C52" s="53" t="s">
        <v>279</v>
      </c>
      <c r="D52" s="49">
        <v>0</v>
      </c>
      <c r="E52" s="49">
        <v>0</v>
      </c>
      <c r="F52" s="49">
        <v>0</v>
      </c>
      <c r="G52" s="49">
        <v>0</v>
      </c>
      <c r="H52" s="49">
        <v>0</v>
      </c>
      <c r="I52" s="49">
        <v>0</v>
      </c>
    </row>
    <row r="53" spans="2:9" ht="15">
      <c r="B53" s="42" t="s">
        <v>280</v>
      </c>
      <c r="C53" s="43"/>
      <c r="D53" s="46">
        <f>SUM(D54:D60)</f>
        <v>2899765660</v>
      </c>
      <c r="E53" s="46">
        <f t="shared" ref="E53:I53" si="6">SUM(E54:E60)</f>
        <v>1307537855.9600003</v>
      </c>
      <c r="F53" s="46">
        <f t="shared" si="6"/>
        <v>4207303515.9600005</v>
      </c>
      <c r="G53" s="46">
        <f t="shared" si="6"/>
        <v>4130777199.1700006</v>
      </c>
      <c r="H53" s="46">
        <f t="shared" si="6"/>
        <v>3921859605.8800001</v>
      </c>
      <c r="I53" s="46">
        <f t="shared" si="6"/>
        <v>76526316.790000051</v>
      </c>
    </row>
    <row r="54" spans="2:9" ht="15">
      <c r="B54" s="47"/>
      <c r="C54" s="48" t="s">
        <v>281</v>
      </c>
      <c r="D54" s="49">
        <v>0</v>
      </c>
      <c r="E54" s="49">
        <v>0</v>
      </c>
      <c r="F54" s="49">
        <v>0</v>
      </c>
      <c r="G54" s="49">
        <v>0</v>
      </c>
      <c r="H54" s="49">
        <v>0</v>
      </c>
      <c r="I54" s="49">
        <v>0</v>
      </c>
    </row>
    <row r="55" spans="2:9" ht="15">
      <c r="B55" s="47"/>
      <c r="C55" s="48" t="s">
        <v>282</v>
      </c>
      <c r="D55" s="49">
        <v>0</v>
      </c>
      <c r="E55" s="49">
        <v>0</v>
      </c>
      <c r="F55" s="49">
        <v>0</v>
      </c>
      <c r="G55" s="49">
        <v>0</v>
      </c>
      <c r="H55" s="49">
        <v>0</v>
      </c>
      <c r="I55" s="49">
        <v>0</v>
      </c>
    </row>
    <row r="56" spans="2:9" ht="15">
      <c r="B56" s="47"/>
      <c r="C56" s="48" t="s">
        <v>283</v>
      </c>
      <c r="D56" s="49">
        <f>+'F6a. EAEPE OG'!D84+'F6a. EAEPE OG'!D92+'F6a. EAEPE OG'!D102+'F6a. EAEPE OG'!D112+'F6a. EAEPE OG'!D122+'F6a. EAEPE OG'!D132+'F6a. EAEPE OG'!D144</f>
        <v>2899765660</v>
      </c>
      <c r="E56" s="49">
        <f>+'F6a. EAEPE OG'!E84+'F6a. EAEPE OG'!E92+'F6a. EAEPE OG'!E102+'F6a. EAEPE OG'!E112+'F6a. EAEPE OG'!E122+'F6a. EAEPE OG'!E132+'F6a. EAEPE OG'!E144</f>
        <v>1307537855.9600003</v>
      </c>
      <c r="F56" s="49">
        <f>+'F6a. EAEPE OG'!F84+'F6a. EAEPE OG'!F92+'F6a. EAEPE OG'!F102+'F6a. EAEPE OG'!F112+'F6a. EAEPE OG'!F122+'F6a. EAEPE OG'!F132+'F6a. EAEPE OG'!F144</f>
        <v>4207303515.9600005</v>
      </c>
      <c r="G56" s="49">
        <f>+'F6a. EAEPE OG'!G84+'F6a. EAEPE OG'!G92+'F6a. EAEPE OG'!G102+'F6a. EAEPE OG'!G112+'F6a. EAEPE OG'!G122+'F6a. EAEPE OG'!G132+'F6a. EAEPE OG'!G144</f>
        <v>4130777199.1700006</v>
      </c>
      <c r="H56" s="49">
        <f>+'F6a. EAEPE OG'!H84+'F6a. EAEPE OG'!H92+'F6a. EAEPE OG'!H102+'F6a. EAEPE OG'!H112+'F6a. EAEPE OG'!H122+'F6a. EAEPE OG'!H132+'F6a. EAEPE OG'!H144</f>
        <v>3921859605.8800001</v>
      </c>
      <c r="I56" s="49">
        <f>+'F6a. EAEPE OG'!I84+'F6a. EAEPE OG'!I92+'F6a. EAEPE OG'!I102+'F6a. EAEPE OG'!I112+'F6a. EAEPE OG'!I122+'F6a. EAEPE OG'!I132+'F6a. EAEPE OG'!I144</f>
        <v>76526316.790000051</v>
      </c>
    </row>
    <row r="57" spans="2:9" ht="15">
      <c r="B57" s="47"/>
      <c r="C57" s="48" t="s">
        <v>284</v>
      </c>
      <c r="D57" s="49">
        <v>0</v>
      </c>
      <c r="E57" s="49">
        <v>0</v>
      </c>
      <c r="F57" s="49">
        <v>0</v>
      </c>
      <c r="G57" s="49">
        <v>0</v>
      </c>
      <c r="H57" s="49">
        <v>0</v>
      </c>
      <c r="I57" s="49">
        <v>0</v>
      </c>
    </row>
    <row r="58" spans="2:9" ht="15">
      <c r="B58" s="47"/>
      <c r="C58" s="48" t="s">
        <v>285</v>
      </c>
      <c r="D58" s="49">
        <v>0</v>
      </c>
      <c r="E58" s="49">
        <v>0</v>
      </c>
      <c r="F58" s="49">
        <v>0</v>
      </c>
      <c r="G58" s="49">
        <v>0</v>
      </c>
      <c r="H58" s="49">
        <v>0</v>
      </c>
      <c r="I58" s="49">
        <v>0</v>
      </c>
    </row>
    <row r="59" spans="2:9" ht="15">
      <c r="B59" s="47"/>
      <c r="C59" s="48" t="s">
        <v>286</v>
      </c>
      <c r="D59" s="49">
        <v>0</v>
      </c>
      <c r="E59" s="49">
        <v>0</v>
      </c>
      <c r="F59" s="49">
        <v>0</v>
      </c>
      <c r="G59" s="49">
        <v>0</v>
      </c>
      <c r="H59" s="49">
        <v>0</v>
      </c>
      <c r="I59" s="49">
        <v>0</v>
      </c>
    </row>
    <row r="60" spans="2:9" ht="15">
      <c r="B60" s="47"/>
      <c r="C60" s="48" t="s">
        <v>287</v>
      </c>
      <c r="D60" s="49">
        <v>0</v>
      </c>
      <c r="E60" s="49">
        <v>0</v>
      </c>
      <c r="F60" s="49">
        <v>0</v>
      </c>
      <c r="G60" s="49">
        <v>0</v>
      </c>
      <c r="H60" s="49">
        <v>0</v>
      </c>
      <c r="I60" s="49">
        <v>0</v>
      </c>
    </row>
    <row r="61" spans="2:9" ht="15">
      <c r="B61" s="51" t="s">
        <v>288</v>
      </c>
      <c r="C61" s="52"/>
      <c r="D61" s="49"/>
      <c r="E61" s="50"/>
      <c r="F61" s="50"/>
      <c r="G61" s="50"/>
      <c r="H61" s="50"/>
      <c r="I61" s="50"/>
    </row>
    <row r="62" spans="2:9" ht="15">
      <c r="B62" s="47"/>
      <c r="C62" s="48" t="s">
        <v>289</v>
      </c>
      <c r="D62" s="49">
        <v>0</v>
      </c>
      <c r="E62" s="49">
        <v>0</v>
      </c>
      <c r="F62" s="49">
        <v>0</v>
      </c>
      <c r="G62" s="49">
        <v>0</v>
      </c>
      <c r="H62" s="49">
        <v>0</v>
      </c>
      <c r="I62" s="49">
        <v>0</v>
      </c>
    </row>
    <row r="63" spans="2:9" ht="15">
      <c r="B63" s="47"/>
      <c r="C63" s="48" t="s">
        <v>290</v>
      </c>
      <c r="D63" s="49">
        <v>0</v>
      </c>
      <c r="E63" s="49">
        <v>0</v>
      </c>
      <c r="F63" s="49">
        <v>0</v>
      </c>
      <c r="G63" s="49">
        <v>0</v>
      </c>
      <c r="H63" s="49">
        <v>0</v>
      </c>
      <c r="I63" s="49">
        <v>0</v>
      </c>
    </row>
    <row r="64" spans="2:9" ht="15">
      <c r="B64" s="47"/>
      <c r="C64" s="48" t="s">
        <v>291</v>
      </c>
      <c r="D64" s="49">
        <v>0</v>
      </c>
      <c r="E64" s="49">
        <v>0</v>
      </c>
      <c r="F64" s="49">
        <v>0</v>
      </c>
      <c r="G64" s="49">
        <v>0</v>
      </c>
      <c r="H64" s="49">
        <v>0</v>
      </c>
      <c r="I64" s="49">
        <v>0</v>
      </c>
    </row>
    <row r="65" spans="2:9" ht="15">
      <c r="B65" s="47"/>
      <c r="C65" s="48" t="s">
        <v>292</v>
      </c>
      <c r="D65" s="49">
        <v>0</v>
      </c>
      <c r="E65" s="49">
        <v>0</v>
      </c>
      <c r="F65" s="49">
        <v>0</v>
      </c>
      <c r="G65" s="49">
        <v>0</v>
      </c>
      <c r="H65" s="49">
        <v>0</v>
      </c>
      <c r="I65" s="49">
        <v>0</v>
      </c>
    </row>
    <row r="66" spans="2:9" ht="15">
      <c r="B66" s="47"/>
      <c r="C66" s="48" t="s">
        <v>293</v>
      </c>
      <c r="D66" s="49">
        <v>0</v>
      </c>
      <c r="E66" s="49">
        <v>0</v>
      </c>
      <c r="F66" s="49">
        <v>0</v>
      </c>
      <c r="G66" s="49">
        <v>0</v>
      </c>
      <c r="H66" s="49">
        <v>0</v>
      </c>
      <c r="I66" s="49">
        <v>0</v>
      </c>
    </row>
    <row r="67" spans="2:9" ht="15">
      <c r="B67" s="47"/>
      <c r="C67" s="48" t="s">
        <v>294</v>
      </c>
      <c r="D67" s="49">
        <v>0</v>
      </c>
      <c r="E67" s="49">
        <v>0</v>
      </c>
      <c r="F67" s="49">
        <v>0</v>
      </c>
      <c r="G67" s="49">
        <v>0</v>
      </c>
      <c r="H67" s="49">
        <v>0</v>
      </c>
      <c r="I67" s="49">
        <v>0</v>
      </c>
    </row>
    <row r="68" spans="2:9" ht="15">
      <c r="B68" s="47"/>
      <c r="C68" s="48" t="s">
        <v>295</v>
      </c>
      <c r="D68" s="49">
        <v>0</v>
      </c>
      <c r="E68" s="49">
        <v>0</v>
      </c>
      <c r="F68" s="49">
        <v>0</v>
      </c>
      <c r="G68" s="49">
        <v>0</v>
      </c>
      <c r="H68" s="49">
        <v>0</v>
      </c>
      <c r="I68" s="49">
        <v>0</v>
      </c>
    </row>
    <row r="69" spans="2:9" ht="15">
      <c r="B69" s="47"/>
      <c r="C69" s="48" t="s">
        <v>296</v>
      </c>
      <c r="D69" s="49">
        <v>0</v>
      </c>
      <c r="E69" s="49">
        <v>0</v>
      </c>
      <c r="F69" s="49">
        <v>0</v>
      </c>
      <c r="G69" s="49">
        <v>0</v>
      </c>
      <c r="H69" s="49">
        <v>0</v>
      </c>
      <c r="I69" s="49">
        <v>0</v>
      </c>
    </row>
    <row r="70" spans="2:9" ht="15">
      <c r="B70" s="47"/>
      <c r="C70" s="48" t="s">
        <v>297</v>
      </c>
      <c r="D70" s="49">
        <v>0</v>
      </c>
      <c r="E70" s="49">
        <v>0</v>
      </c>
      <c r="F70" s="49">
        <v>0</v>
      </c>
      <c r="G70" s="49">
        <v>0</v>
      </c>
      <c r="H70" s="49">
        <v>0</v>
      </c>
      <c r="I70" s="49">
        <v>0</v>
      </c>
    </row>
    <row r="71" spans="2:9" ht="15">
      <c r="B71" s="51" t="s">
        <v>298</v>
      </c>
      <c r="C71" s="52"/>
      <c r="D71" s="79">
        <f>+D75</f>
        <v>0</v>
      </c>
      <c r="E71" s="79">
        <f t="shared" ref="E71:I71" si="7">+E75</f>
        <v>0</v>
      </c>
      <c r="F71" s="79">
        <f t="shared" si="7"/>
        <v>0</v>
      </c>
      <c r="G71" s="79">
        <f t="shared" si="7"/>
        <v>0</v>
      </c>
      <c r="H71" s="79">
        <f t="shared" si="7"/>
        <v>0</v>
      </c>
      <c r="I71" s="79">
        <f t="shared" si="7"/>
        <v>0</v>
      </c>
    </row>
    <row r="72" spans="2:9" ht="15">
      <c r="B72" s="47"/>
      <c r="C72" s="48" t="s">
        <v>299</v>
      </c>
      <c r="D72" s="49">
        <v>0</v>
      </c>
      <c r="E72" s="50">
        <v>0</v>
      </c>
      <c r="F72" s="50">
        <v>0</v>
      </c>
      <c r="G72" s="50">
        <v>0</v>
      </c>
      <c r="H72" s="50">
        <v>0</v>
      </c>
      <c r="I72" s="50">
        <v>0</v>
      </c>
    </row>
    <row r="73" spans="2:9" ht="30">
      <c r="B73" s="47"/>
      <c r="C73" s="58" t="s">
        <v>300</v>
      </c>
      <c r="D73" s="49">
        <v>0</v>
      </c>
      <c r="E73" s="50">
        <v>0</v>
      </c>
      <c r="F73" s="50">
        <v>0</v>
      </c>
      <c r="G73" s="50">
        <v>0</v>
      </c>
      <c r="H73" s="50">
        <v>0</v>
      </c>
      <c r="I73" s="50">
        <v>0</v>
      </c>
    </row>
    <row r="74" spans="2:9" ht="15">
      <c r="B74" s="47"/>
      <c r="C74" s="48" t="s">
        <v>301</v>
      </c>
      <c r="D74" s="49">
        <v>0</v>
      </c>
      <c r="E74" s="50">
        <v>0</v>
      </c>
      <c r="F74" s="50">
        <v>0</v>
      </c>
      <c r="G74" s="50">
        <v>0</v>
      </c>
      <c r="H74" s="50">
        <v>0</v>
      </c>
      <c r="I74" s="50">
        <v>0</v>
      </c>
    </row>
    <row r="75" spans="2:9" ht="15.75" thickBot="1">
      <c r="B75" s="47"/>
      <c r="C75" s="48" t="s">
        <v>302</v>
      </c>
      <c r="D75" s="57">
        <f>+'F6a. EAEPE OG'!D155</f>
        <v>0</v>
      </c>
      <c r="E75" s="57">
        <f>+'F6a. EAEPE OG'!E155</f>
        <v>0</v>
      </c>
      <c r="F75" s="57">
        <f>+'F6a. EAEPE OG'!F155</f>
        <v>0</v>
      </c>
      <c r="G75" s="57">
        <f>+'F6a. EAEPE OG'!G155</f>
        <v>0</v>
      </c>
      <c r="H75" s="57">
        <f>+'F6a. EAEPE OG'!H155</f>
        <v>0</v>
      </c>
      <c r="I75" s="57">
        <f>+'F6a. EAEPE OG'!I155</f>
        <v>0</v>
      </c>
    </row>
    <row r="76" spans="2:9" ht="15.75" thickBot="1">
      <c r="B76" s="59" t="s">
        <v>304</v>
      </c>
      <c r="C76" s="60"/>
      <c r="D76" s="61">
        <f>+D43+D10</f>
        <v>3338533759</v>
      </c>
      <c r="E76" s="61">
        <f t="shared" ref="E76:I76" si="8">+E43+E10</f>
        <v>1438842301.1400001</v>
      </c>
      <c r="F76" s="61">
        <f t="shared" si="8"/>
        <v>4777376060.1400003</v>
      </c>
      <c r="G76" s="61">
        <f t="shared" si="8"/>
        <v>4700627513.6900005</v>
      </c>
      <c r="H76" s="61">
        <f t="shared" si="8"/>
        <v>4436140883.6300001</v>
      </c>
      <c r="I76" s="61">
        <f t="shared" si="8"/>
        <v>76748546.450000048</v>
      </c>
    </row>
    <row r="77" spans="2:9">
      <c r="D77" s="18"/>
      <c r="E77" s="18"/>
      <c r="F77" s="18"/>
      <c r="G77" s="18"/>
      <c r="H77" s="18"/>
      <c r="I77" s="18"/>
    </row>
    <row r="78" spans="2:9">
      <c r="D78" s="18"/>
      <c r="E78" s="18"/>
      <c r="F78" s="18"/>
      <c r="G78" s="18"/>
      <c r="H78" s="18"/>
      <c r="I78" s="18"/>
    </row>
    <row r="79" spans="2:9">
      <c r="D79" s="18"/>
      <c r="E79" s="18"/>
      <c r="F79" s="18"/>
      <c r="G79" s="18"/>
      <c r="H79" s="18"/>
      <c r="I79" s="18"/>
    </row>
    <row r="80" spans="2:9">
      <c r="D80" s="18"/>
      <c r="E80" s="18"/>
      <c r="F80" s="18"/>
      <c r="G80" s="18"/>
      <c r="H80" s="18"/>
      <c r="I80" s="18"/>
    </row>
    <row r="81" spans="4:9">
      <c r="D81" s="18"/>
      <c r="E81" s="18"/>
      <c r="F81" s="18"/>
      <c r="G81" s="18"/>
      <c r="H81" s="18"/>
      <c r="I81" s="18"/>
    </row>
    <row r="82" spans="4:9">
      <c r="D82" s="18"/>
      <c r="E82" s="18"/>
      <c r="F82" s="18"/>
      <c r="G82" s="18"/>
      <c r="H82" s="18"/>
      <c r="I82" s="18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7" right="0.7" top="0.75" bottom="0.75" header="0.3" footer="0.3"/>
  <pageSetup scale="47" fitToHeight="0" orientation="portrait" horizontalDpi="90" verticalDpi="9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Q47"/>
  <sheetViews>
    <sheetView topLeftCell="A13" workbookViewId="0">
      <selection activeCell="F34" sqref="F34"/>
    </sheetView>
  </sheetViews>
  <sheetFormatPr baseColWidth="10" defaultColWidth="12.5703125" defaultRowHeight="12.75"/>
  <cols>
    <col min="1" max="1" width="1.7109375" style="128" customWidth="1"/>
    <col min="2" max="2" width="53" style="128" customWidth="1"/>
    <col min="3" max="8" width="18.28515625" style="128" customWidth="1"/>
    <col min="9" max="9" width="12.5703125" style="128"/>
    <col min="10" max="10" width="13.85546875" style="128" bestFit="1" customWidth="1"/>
    <col min="11" max="11" width="16.5703125" style="129" bestFit="1" customWidth="1"/>
    <col min="12" max="12" width="13.85546875" style="128" bestFit="1" customWidth="1"/>
    <col min="13" max="16384" width="12.5703125" style="128"/>
  </cols>
  <sheetData>
    <row r="1" spans="2:15" ht="6.75" customHeight="1" thickBot="1"/>
    <row r="2" spans="2:15" s="130" customFormat="1">
      <c r="B2" s="242" t="s">
        <v>309</v>
      </c>
      <c r="C2" s="243"/>
      <c r="D2" s="243"/>
      <c r="E2" s="243"/>
      <c r="F2" s="243"/>
      <c r="G2" s="243"/>
      <c r="H2" s="244"/>
      <c r="K2" s="131"/>
    </row>
    <row r="3" spans="2:15" s="130" customFormat="1">
      <c r="B3" s="245" t="s">
        <v>255</v>
      </c>
      <c r="C3" s="246"/>
      <c r="D3" s="246"/>
      <c r="E3" s="246"/>
      <c r="F3" s="246"/>
      <c r="G3" s="246"/>
      <c r="H3" s="247"/>
      <c r="K3" s="131"/>
    </row>
    <row r="4" spans="2:15" s="130" customFormat="1">
      <c r="B4" s="245" t="s">
        <v>311</v>
      </c>
      <c r="C4" s="246"/>
      <c r="D4" s="246"/>
      <c r="E4" s="246"/>
      <c r="F4" s="246"/>
      <c r="G4" s="246"/>
      <c r="H4" s="247"/>
      <c r="K4" s="131"/>
    </row>
    <row r="5" spans="2:15" s="130" customFormat="1">
      <c r="B5" s="248" t="str">
        <f>'F6c. EAEPE FUNCION'!B4:I4</f>
        <v>Del 1 de enero al 31 de diciembre 2023</v>
      </c>
      <c r="C5" s="246"/>
      <c r="D5" s="246"/>
      <c r="E5" s="246"/>
      <c r="F5" s="246"/>
      <c r="G5" s="246"/>
      <c r="H5" s="247"/>
      <c r="K5" s="131"/>
    </row>
    <row r="6" spans="2:15" s="130" customFormat="1" ht="13.5" thickBot="1">
      <c r="B6" s="249" t="s">
        <v>0</v>
      </c>
      <c r="C6" s="250"/>
      <c r="D6" s="250"/>
      <c r="E6" s="250"/>
      <c r="F6" s="250"/>
      <c r="G6" s="250"/>
      <c r="H6" s="251"/>
      <c r="K6" s="131"/>
    </row>
    <row r="7" spans="2:15" s="130" customFormat="1" ht="6" customHeight="1" thickBot="1">
      <c r="B7" s="132"/>
      <c r="C7" s="132"/>
      <c r="D7" s="132"/>
      <c r="E7" s="132"/>
      <c r="F7" s="132"/>
      <c r="G7" s="132"/>
      <c r="H7" s="132"/>
      <c r="K7" s="133"/>
    </row>
    <row r="8" spans="2:15" s="130" customFormat="1" ht="13.5" thickBot="1">
      <c r="B8" s="239" t="s">
        <v>38</v>
      </c>
      <c r="C8" s="241" t="s">
        <v>260</v>
      </c>
      <c r="D8" s="241"/>
      <c r="E8" s="241"/>
      <c r="F8" s="241"/>
      <c r="G8" s="241"/>
      <c r="H8" s="241" t="s">
        <v>39</v>
      </c>
      <c r="K8" s="131"/>
    </row>
    <row r="9" spans="2:15" s="130" customFormat="1" ht="26.25" thickBot="1">
      <c r="B9" s="240"/>
      <c r="C9" s="134" t="s">
        <v>40</v>
      </c>
      <c r="D9" s="135" t="s">
        <v>41</v>
      </c>
      <c r="E9" s="134" t="s">
        <v>42</v>
      </c>
      <c r="F9" s="134" t="s">
        <v>43</v>
      </c>
      <c r="G9" s="134" t="s">
        <v>44</v>
      </c>
      <c r="H9" s="241"/>
      <c r="K9" s="131"/>
    </row>
    <row r="10" spans="2:15">
      <c r="B10" s="136" t="s">
        <v>261</v>
      </c>
      <c r="C10" s="137">
        <f>SUM(C11:C20)</f>
        <v>106136000</v>
      </c>
      <c r="D10" s="137">
        <f t="shared" ref="D10:H10" si="0">SUM(D11:D20)</f>
        <v>25859222.299999949</v>
      </c>
      <c r="E10" s="137">
        <f t="shared" si="0"/>
        <v>131995222.29999995</v>
      </c>
      <c r="F10" s="137">
        <f t="shared" si="0"/>
        <v>131772992.84999993</v>
      </c>
      <c r="G10" s="137">
        <f t="shared" si="0"/>
        <v>122379434.58999991</v>
      </c>
      <c r="H10" s="137">
        <f t="shared" si="0"/>
        <v>222229.45000000298</v>
      </c>
      <c r="I10" s="138"/>
      <c r="J10" s="138"/>
      <c r="L10" s="138"/>
      <c r="M10" s="138"/>
      <c r="N10" s="138"/>
      <c r="O10" s="138"/>
    </row>
    <row r="11" spans="2:15">
      <c r="B11" s="139" t="s">
        <v>312</v>
      </c>
      <c r="C11" s="140">
        <v>0</v>
      </c>
      <c r="D11" s="140">
        <v>0</v>
      </c>
      <c r="E11" s="140">
        <v>0</v>
      </c>
      <c r="F11" s="140">
        <v>0</v>
      </c>
      <c r="G11" s="140">
        <v>0</v>
      </c>
      <c r="H11" s="141">
        <f t="shared" ref="H11:H13" si="1">+E11-F11</f>
        <v>0</v>
      </c>
      <c r="J11" s="138"/>
      <c r="K11" s="138"/>
      <c r="L11" s="138"/>
      <c r="M11" s="138"/>
      <c r="N11" s="138"/>
    </row>
    <row r="12" spans="2:15">
      <c r="B12" s="139" t="s">
        <v>313</v>
      </c>
      <c r="C12" s="140">
        <v>0</v>
      </c>
      <c r="D12" s="140">
        <v>0</v>
      </c>
      <c r="E12" s="140">
        <v>0</v>
      </c>
      <c r="F12" s="140">
        <v>0</v>
      </c>
      <c r="G12" s="140">
        <v>0</v>
      </c>
      <c r="H12" s="141">
        <f t="shared" si="1"/>
        <v>0</v>
      </c>
    </row>
    <row r="13" spans="2:15">
      <c r="B13" s="139" t="s">
        <v>314</v>
      </c>
      <c r="C13" s="140">
        <v>0</v>
      </c>
      <c r="D13" s="140">
        <v>0</v>
      </c>
      <c r="E13" s="140">
        <v>0</v>
      </c>
      <c r="F13" s="140">
        <v>0</v>
      </c>
      <c r="G13" s="140">
        <v>0</v>
      </c>
      <c r="H13" s="141">
        <f t="shared" si="1"/>
        <v>0</v>
      </c>
      <c r="J13" s="129"/>
    </row>
    <row r="14" spans="2:15">
      <c r="B14" s="142" t="s">
        <v>315</v>
      </c>
      <c r="C14" s="140">
        <v>104900000</v>
      </c>
      <c r="D14" s="138">
        <f>+E14-C14</f>
        <v>-19877852.340000063</v>
      </c>
      <c r="E14" s="140">
        <v>85022147.659999937</v>
      </c>
      <c r="F14" s="140">
        <v>85022147.659999937</v>
      </c>
      <c r="G14" s="140">
        <v>76110481.479999915</v>
      </c>
      <c r="H14" s="141">
        <f>+E14-F14</f>
        <v>0</v>
      </c>
      <c r="I14" s="138"/>
      <c r="J14" s="129"/>
      <c r="L14" s="143"/>
    </row>
    <row r="15" spans="2:15">
      <c r="B15" s="142" t="s">
        <v>316</v>
      </c>
      <c r="C15" s="140">
        <v>1236000</v>
      </c>
      <c r="D15" s="138">
        <f>+E15-C15</f>
        <v>43415368.980000012</v>
      </c>
      <c r="E15" s="140">
        <v>44651368.980000012</v>
      </c>
      <c r="F15" s="140">
        <v>44429139.530000009</v>
      </c>
      <c r="G15" s="140">
        <v>44171468.580000006</v>
      </c>
      <c r="H15" s="141">
        <f>+E15-F15</f>
        <v>222229.45000000298</v>
      </c>
      <c r="I15" s="138"/>
      <c r="J15" s="129"/>
    </row>
    <row r="16" spans="2:15">
      <c r="B16" s="139" t="s">
        <v>317</v>
      </c>
      <c r="C16" s="140"/>
      <c r="D16" s="140"/>
      <c r="E16" s="140"/>
      <c r="F16" s="140">
        <v>0</v>
      </c>
      <c r="G16" s="140">
        <v>0</v>
      </c>
      <c r="H16" s="141">
        <f t="shared" ref="H16:H20" si="2">+E16-F16</f>
        <v>0</v>
      </c>
      <c r="J16" s="129"/>
    </row>
    <row r="17" spans="2:17" ht="25.5">
      <c r="B17" s="139" t="s">
        <v>318</v>
      </c>
      <c r="C17" s="140">
        <v>0</v>
      </c>
      <c r="D17" s="140">
        <v>0</v>
      </c>
      <c r="E17" s="140">
        <v>0</v>
      </c>
      <c r="F17" s="140">
        <v>0</v>
      </c>
      <c r="G17" s="140">
        <v>0</v>
      </c>
      <c r="H17" s="141">
        <f t="shared" si="2"/>
        <v>0</v>
      </c>
    </row>
    <row r="18" spans="2:17">
      <c r="B18" s="142" t="s">
        <v>319</v>
      </c>
      <c r="C18" s="140">
        <v>0</v>
      </c>
      <c r="D18" s="140">
        <v>0</v>
      </c>
      <c r="E18" s="140">
        <v>0</v>
      </c>
      <c r="F18" s="140">
        <v>0</v>
      </c>
      <c r="G18" s="140">
        <v>0</v>
      </c>
      <c r="H18" s="141">
        <f t="shared" si="2"/>
        <v>0</v>
      </c>
    </row>
    <row r="19" spans="2:17">
      <c r="B19" s="142" t="s">
        <v>320</v>
      </c>
      <c r="C19" s="140">
        <v>0</v>
      </c>
      <c r="D19" s="140">
        <v>0</v>
      </c>
      <c r="E19" s="140">
        <v>0</v>
      </c>
      <c r="F19" s="140">
        <v>0</v>
      </c>
      <c r="G19" s="140">
        <v>0</v>
      </c>
      <c r="H19" s="141">
        <f t="shared" si="2"/>
        <v>0</v>
      </c>
    </row>
    <row r="20" spans="2:17">
      <c r="B20" s="139" t="s">
        <v>321</v>
      </c>
      <c r="C20" s="140">
        <v>0</v>
      </c>
      <c r="D20" s="138">
        <f>+E20-C20</f>
        <v>2321705.66</v>
      </c>
      <c r="E20" s="140">
        <v>2321705.66</v>
      </c>
      <c r="F20" s="140">
        <v>2321705.66</v>
      </c>
      <c r="G20" s="140">
        <v>2097484.5299999998</v>
      </c>
      <c r="H20" s="141">
        <f t="shared" si="2"/>
        <v>0</v>
      </c>
    </row>
    <row r="21" spans="2:17">
      <c r="B21" s="144"/>
      <c r="C21" s="145"/>
      <c r="D21" s="146"/>
      <c r="E21" s="146"/>
      <c r="F21" s="146"/>
      <c r="G21" s="141"/>
      <c r="H21" s="141"/>
    </row>
    <row r="22" spans="2:17">
      <c r="B22" s="136" t="s">
        <v>147</v>
      </c>
      <c r="C22" s="145">
        <f>SUM(C23:C32)</f>
        <v>1674944910</v>
      </c>
      <c r="D22" s="145">
        <f t="shared" ref="D22:H22" si="3">SUM(D23:D32)</f>
        <v>1373955991.5999966</v>
      </c>
      <c r="E22" s="145">
        <f t="shared" si="3"/>
        <v>3048900901.5999966</v>
      </c>
      <c r="F22" s="145">
        <f t="shared" si="3"/>
        <v>3041741905.0099974</v>
      </c>
      <c r="G22" s="145">
        <f t="shared" si="3"/>
        <v>3032910068.4899964</v>
      </c>
      <c r="H22" s="145">
        <f t="shared" si="3"/>
        <v>7158996.5899991989</v>
      </c>
      <c r="I22" s="138"/>
      <c r="J22" s="138"/>
      <c r="L22" s="138"/>
      <c r="M22" s="138"/>
      <c r="N22" s="138"/>
      <c r="O22" s="138"/>
      <c r="P22" s="138"/>
      <c r="Q22" s="138"/>
    </row>
    <row r="23" spans="2:17">
      <c r="B23" s="139" t="s">
        <v>312</v>
      </c>
      <c r="C23" s="140">
        <v>0</v>
      </c>
      <c r="D23" s="140">
        <v>0</v>
      </c>
      <c r="E23" s="140">
        <v>0</v>
      </c>
      <c r="F23" s="140">
        <v>0</v>
      </c>
      <c r="G23" s="140">
        <v>0</v>
      </c>
      <c r="H23" s="140">
        <v>0</v>
      </c>
      <c r="J23" s="138"/>
      <c r="K23" s="138"/>
      <c r="L23" s="138"/>
      <c r="M23" s="138"/>
      <c r="N23" s="138"/>
    </row>
    <row r="24" spans="2:17">
      <c r="B24" s="139" t="s">
        <v>313</v>
      </c>
      <c r="C24" s="140">
        <v>0</v>
      </c>
      <c r="D24" s="140">
        <v>0</v>
      </c>
      <c r="E24" s="140">
        <v>0</v>
      </c>
      <c r="F24" s="140">
        <v>0</v>
      </c>
      <c r="G24" s="140">
        <v>0</v>
      </c>
      <c r="H24" s="140">
        <v>0</v>
      </c>
    </row>
    <row r="25" spans="2:17">
      <c r="B25" s="139" t="s">
        <v>314</v>
      </c>
      <c r="C25" s="140">
        <v>0</v>
      </c>
      <c r="D25" s="140">
        <v>0</v>
      </c>
      <c r="E25" s="140">
        <v>0</v>
      </c>
      <c r="F25" s="140">
        <v>0</v>
      </c>
      <c r="G25" s="140">
        <v>0</v>
      </c>
      <c r="H25" s="140">
        <v>0</v>
      </c>
    </row>
    <row r="26" spans="2:17">
      <c r="B26" s="142" t="s">
        <v>315</v>
      </c>
      <c r="C26" s="140">
        <v>84039458</v>
      </c>
      <c r="D26" s="138">
        <f t="shared" ref="D26:D27" si="4">+E26-C26</f>
        <v>449746892.02000034</v>
      </c>
      <c r="E26" s="140">
        <v>533786350.02000034</v>
      </c>
      <c r="F26" s="140">
        <v>533786350.02000034</v>
      </c>
      <c r="G26" s="140">
        <v>532545940.96000034</v>
      </c>
      <c r="H26" s="141">
        <f>+E26-F26</f>
        <v>0</v>
      </c>
      <c r="I26" s="138"/>
    </row>
    <row r="27" spans="2:17">
      <c r="B27" s="142" t="s">
        <v>316</v>
      </c>
      <c r="C27" s="140">
        <v>1590905452</v>
      </c>
      <c r="D27" s="138">
        <f t="shared" si="4"/>
        <v>924209099.57999611</v>
      </c>
      <c r="E27" s="140">
        <v>2515114551.5799961</v>
      </c>
      <c r="F27" s="140">
        <v>2507955554.9899969</v>
      </c>
      <c r="G27" s="140">
        <v>2500364127.5299959</v>
      </c>
      <c r="H27" s="141">
        <f>+E27-F27</f>
        <v>7158996.5899991989</v>
      </c>
      <c r="I27" s="138"/>
      <c r="J27" s="138"/>
    </row>
    <row r="28" spans="2:17">
      <c r="B28" s="139" t="s">
        <v>317</v>
      </c>
      <c r="C28" s="140">
        <v>0</v>
      </c>
      <c r="D28" s="140">
        <v>0</v>
      </c>
      <c r="E28" s="140">
        <v>0</v>
      </c>
      <c r="F28" s="140">
        <v>0</v>
      </c>
      <c r="G28" s="140">
        <v>0</v>
      </c>
      <c r="H28" s="140">
        <v>0</v>
      </c>
    </row>
    <row r="29" spans="2:17" ht="25.5">
      <c r="B29" s="139" t="s">
        <v>318</v>
      </c>
      <c r="C29" s="140">
        <v>0</v>
      </c>
      <c r="D29" s="140">
        <v>0</v>
      </c>
      <c r="E29" s="140">
        <v>0</v>
      </c>
      <c r="F29" s="140">
        <v>0</v>
      </c>
      <c r="G29" s="140">
        <v>0</v>
      </c>
      <c r="H29" s="140">
        <v>0</v>
      </c>
      <c r="J29" s="138"/>
    </row>
    <row r="30" spans="2:17">
      <c r="B30" s="142" t="s">
        <v>319</v>
      </c>
      <c r="C30" s="140">
        <v>0</v>
      </c>
      <c r="D30" s="140">
        <v>0</v>
      </c>
      <c r="E30" s="140">
        <v>0</v>
      </c>
      <c r="F30" s="140">
        <v>0</v>
      </c>
      <c r="G30" s="140">
        <v>0</v>
      </c>
      <c r="H30" s="140">
        <v>0</v>
      </c>
    </row>
    <row r="31" spans="2:17">
      <c r="B31" s="142" t="s">
        <v>320</v>
      </c>
      <c r="C31" s="140">
        <v>0</v>
      </c>
      <c r="D31" s="140">
        <v>0</v>
      </c>
      <c r="E31" s="140">
        <v>0</v>
      </c>
      <c r="F31" s="140">
        <v>0</v>
      </c>
      <c r="G31" s="140">
        <v>0</v>
      </c>
      <c r="H31" s="140">
        <v>0</v>
      </c>
      <c r="J31" s="138"/>
    </row>
    <row r="32" spans="2:17">
      <c r="B32" s="139" t="s">
        <v>321</v>
      </c>
      <c r="C32" s="140">
        <v>0</v>
      </c>
      <c r="D32" s="140">
        <v>0</v>
      </c>
      <c r="E32" s="140">
        <v>0</v>
      </c>
      <c r="F32" s="140">
        <v>0</v>
      </c>
      <c r="G32" s="140">
        <v>0</v>
      </c>
      <c r="H32" s="140">
        <v>0</v>
      </c>
    </row>
    <row r="33" spans="2:10" ht="13.5" thickBot="1">
      <c r="B33" s="139"/>
      <c r="C33" s="145"/>
      <c r="D33" s="140"/>
      <c r="E33" s="145"/>
      <c r="F33" s="145"/>
      <c r="G33" s="141"/>
      <c r="H33" s="141"/>
    </row>
    <row r="34" spans="2:10" ht="13.5" thickBot="1">
      <c r="B34" s="147" t="s">
        <v>322</v>
      </c>
      <c r="C34" s="148">
        <f>+C10+C22</f>
        <v>1781080910</v>
      </c>
      <c r="D34" s="148">
        <f t="shared" ref="D34:H34" si="5">+D10+D22</f>
        <v>1399815213.8999965</v>
      </c>
      <c r="E34" s="148">
        <f t="shared" si="5"/>
        <v>3180896123.8999968</v>
      </c>
      <c r="F34" s="148">
        <f t="shared" si="5"/>
        <v>3173514897.8599973</v>
      </c>
      <c r="G34" s="148">
        <f t="shared" si="5"/>
        <v>3155289503.0799961</v>
      </c>
      <c r="H34" s="148">
        <f t="shared" si="5"/>
        <v>7381226.0399992019</v>
      </c>
      <c r="J34" s="138"/>
    </row>
    <row r="36" spans="2:10">
      <c r="B36" s="149" t="s">
        <v>323</v>
      </c>
    </row>
    <row r="37" spans="2:10">
      <c r="B37" s="128" t="s">
        <v>324</v>
      </c>
    </row>
    <row r="39" spans="2:10">
      <c r="C39" s="138"/>
      <c r="D39" s="138"/>
      <c r="E39" s="138"/>
      <c r="F39" s="138"/>
      <c r="G39" s="138"/>
      <c r="H39" s="138"/>
    </row>
    <row r="40" spans="2:10">
      <c r="C40" s="138"/>
      <c r="D40" s="138"/>
      <c r="E40" s="138"/>
      <c r="F40" s="138"/>
      <c r="G40" s="138"/>
      <c r="H40" s="138"/>
    </row>
    <row r="41" spans="2:10">
      <c r="C41" s="138"/>
      <c r="D41" s="138"/>
      <c r="E41" s="138"/>
      <c r="F41" s="138"/>
      <c r="G41" s="138"/>
      <c r="H41" s="138"/>
    </row>
    <row r="42" spans="2:10">
      <c r="C42" s="138"/>
      <c r="D42" s="138"/>
      <c r="E42" s="138"/>
      <c r="F42" s="138"/>
      <c r="G42" s="138"/>
      <c r="H42" s="138"/>
    </row>
    <row r="43" spans="2:10">
      <c r="C43" s="138"/>
      <c r="D43" s="138"/>
      <c r="E43" s="138"/>
      <c r="F43" s="138"/>
      <c r="G43" s="138"/>
      <c r="H43" s="138"/>
    </row>
    <row r="44" spans="2:10">
      <c r="E44" s="129"/>
    </row>
    <row r="45" spans="2:10">
      <c r="C45" s="138"/>
      <c r="D45" s="138"/>
      <c r="E45" s="138"/>
      <c r="F45" s="138"/>
      <c r="G45" s="138"/>
      <c r="H45" s="138"/>
    </row>
    <row r="46" spans="2:10">
      <c r="C46" s="138"/>
      <c r="D46" s="138"/>
      <c r="E46" s="138"/>
      <c r="F46" s="138"/>
      <c r="G46" s="138"/>
      <c r="H46" s="138"/>
    </row>
    <row r="47" spans="2:10">
      <c r="C47" s="138"/>
      <c r="D47" s="138"/>
      <c r="E47" s="138"/>
      <c r="F47" s="138"/>
      <c r="G47" s="138"/>
      <c r="H47" s="138"/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" right="0.7" top="0.75" bottom="0.75" header="0.3" footer="0.3"/>
  <pageSetup scale="7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'F4. BALPRESUP'!Área_de_impresión</vt:lpstr>
      <vt:lpstr>'F5. EAID'!Área_de_impresión</vt:lpstr>
      <vt:lpstr>'F6b. EAEPE ADMVA'!Área_de_impresión</vt:lpstr>
      <vt:lpstr>'F6c. EAEPE FUNCION'!Área_de_impresión</vt:lpstr>
      <vt:lpstr>'F6d. EAEPE SP'!Área_de_impresión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Liliana Sánchez Ruiz</cp:lastModifiedBy>
  <cp:lastPrinted>2022-12-13T15:53:47Z</cp:lastPrinted>
  <dcterms:created xsi:type="dcterms:W3CDTF">2017-05-03T19:21:22Z</dcterms:created>
  <dcterms:modified xsi:type="dcterms:W3CDTF">2024-02-26T16:04:12Z</dcterms:modified>
</cp:coreProperties>
</file>