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0305" yWindow="-15" windowWidth="10200" windowHeight="8145" tabRatio="639"/>
  </bookViews>
  <sheets>
    <sheet name="F1. ESF" sheetId="1" r:id="rId1"/>
    <sheet name="F2. IADPyOP" sheetId="2" r:id="rId2"/>
    <sheet name="F3. IAODF" sheetId="9" r:id="rId3"/>
    <sheet name="F4. BALPRESUP" sheetId="10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11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 localSheetId="3">'[2]acomodo administrativa'!#REF!</definedName>
    <definedName name="admvasep" localSheetId="8">'[2]acomodo administrativa'!#REF!</definedName>
    <definedName name="admvasep">'[2]acomodo administrativa'!#REF!</definedName>
    <definedName name="ADVAAGOSTO" localSheetId="3">'[2]acomodo administrativa'!#REF!</definedName>
    <definedName name="ADVAAGOSTO" localSheetId="8">'[2]acomodo administrativa'!#REF!</definedName>
    <definedName name="ADVAAGOSTO">'[2]acomodo administrativa'!#REF!</definedName>
    <definedName name="ADVAJUNIO" localSheetId="3">'[2]acomodo administrativa'!#REF!</definedName>
    <definedName name="ADVAJUNIO" localSheetId="8">'[2]acomodo administrativa'!#REF!</definedName>
    <definedName name="ADVAJUNIO">'[2]acomodo administrativa'!#REF!</definedName>
    <definedName name="_xlnm.Print_Area" localSheetId="3">'F4. BALPRESUP'!$A$1:$G$57</definedName>
    <definedName name="_xlnm.Print_Area" localSheetId="4">'F5. EAID'!$A$1:$G$70</definedName>
    <definedName name="_xlnm.Print_Area" localSheetId="6">'F6b. EAEPE ADMVA'!$A$1:$H$27</definedName>
    <definedName name="_xlnm.Print_Area" localSheetId="7">'F6c. EAEPE FUNCION'!$A$1:$I$76</definedName>
    <definedName name="_xlnm.Print_Area" localSheetId="8">'F6d. EAEPE SP'!$A$1:$I$34</definedName>
    <definedName name="cataadva" localSheetId="3">'[2]acomodo administrativa'!#REF!</definedName>
    <definedName name="cataadva" localSheetId="8">'[2]acomodo administrativa'!#REF!</definedName>
    <definedName name="cataadva">'[2]acomodo administrativa'!#REF!</definedName>
    <definedName name="catafun" localSheetId="3">#REF!</definedName>
    <definedName name="catafun" localSheetId="8">#REF!</definedName>
    <definedName name="catafun">#REF!</definedName>
    <definedName name="cataorden">'[2]balanza acomodo'!$A$2:$G$1593</definedName>
    <definedName name="cataprograma" localSheetId="3">[2]acomodoprog!#REF!</definedName>
    <definedName name="cataprograma" localSheetId="8">[2]acomodoprog!#REF!</definedName>
    <definedName name="cataprograma">[2]acomodoprog!#REF!</definedName>
    <definedName name="FUNC">'[1]ADVA FUNCION'!$D$47:$F$94</definedName>
    <definedName name="funcata" localSheetId="3">#REF!</definedName>
    <definedName name="funcata" localSheetId="8">#REF!</definedName>
    <definedName name="funcata">#REF!</definedName>
    <definedName name="FUNCIONAL">'[1]ADVA FUNCION'!$D$47:$F$94</definedName>
    <definedName name="FUNCIONALENE" localSheetId="3">#REF!</definedName>
    <definedName name="FUNCIONALENE" localSheetId="8">#REF!</definedName>
    <definedName name="FUNCIONALENE">#REF!</definedName>
    <definedName name="funjunio" localSheetId="3">#REF!</definedName>
    <definedName name="funjunio" localSheetId="8">#REF!</definedName>
    <definedName name="funjunio">#REF!</definedName>
    <definedName name="juladva" localSheetId="3">'[2]acomodo administrativa'!#REF!</definedName>
    <definedName name="juladva" localSheetId="8">'[2]acomodo administrativa'!#REF!</definedName>
    <definedName name="juladva">'[2]acomodo administrativa'!#REF!</definedName>
    <definedName name="JULFUN" localSheetId="3">#REF!</definedName>
    <definedName name="JULFUN" localSheetId="8">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7" i="1" l="1"/>
  <c r="M74" i="1"/>
  <c r="L74" i="1"/>
  <c r="M68" i="1"/>
  <c r="L68" i="1"/>
  <c r="M64" i="1"/>
  <c r="M77" i="1" s="1"/>
  <c r="L64" i="1"/>
  <c r="G62" i="1"/>
  <c r="F62" i="1"/>
  <c r="M58" i="1"/>
  <c r="L58" i="1"/>
  <c r="F49" i="1"/>
  <c r="F64" i="1" s="1"/>
  <c r="M44" i="1"/>
  <c r="L44" i="1"/>
  <c r="G43" i="1"/>
  <c r="F43" i="1"/>
  <c r="M40" i="1"/>
  <c r="L40" i="1"/>
  <c r="G40" i="1"/>
  <c r="F40" i="1"/>
  <c r="M33" i="1"/>
  <c r="L33" i="1"/>
  <c r="G33" i="1"/>
  <c r="F33" i="1"/>
  <c r="M29" i="1"/>
  <c r="L29" i="1"/>
  <c r="F28" i="1"/>
  <c r="G27" i="1"/>
  <c r="F27" i="1"/>
  <c r="M25" i="1"/>
  <c r="L25" i="1"/>
  <c r="M21" i="1"/>
  <c r="L21" i="1"/>
  <c r="G19" i="1"/>
  <c r="F19" i="1"/>
  <c r="M11" i="1"/>
  <c r="M48" i="1" s="1"/>
  <c r="M60" i="1" s="1"/>
  <c r="M78" i="1" s="1"/>
  <c r="L11" i="1"/>
  <c r="L48" i="1" s="1"/>
  <c r="L60" i="1" s="1"/>
  <c r="L78" i="1" s="1"/>
  <c r="G11" i="1"/>
  <c r="G49" i="1" s="1"/>
  <c r="G64" i="1" s="1"/>
  <c r="F11" i="1"/>
  <c r="M80" i="1" l="1"/>
  <c r="L80" i="1"/>
  <c r="H27" i="11"/>
  <c r="D27" i="11"/>
  <c r="H26" i="11"/>
  <c r="H22" i="11" s="1"/>
  <c r="D26" i="11"/>
  <c r="D22" i="11" s="1"/>
  <c r="G22" i="11"/>
  <c r="F22" i="11"/>
  <c r="E22" i="11"/>
  <c r="C22" i="11"/>
  <c r="C34" i="11" s="1"/>
  <c r="H20" i="11"/>
  <c r="D20" i="11"/>
  <c r="H19" i="11"/>
  <c r="H18" i="11"/>
  <c r="H17" i="11"/>
  <c r="H16" i="11"/>
  <c r="H15" i="11"/>
  <c r="D15" i="11"/>
  <c r="H14" i="11"/>
  <c r="H10" i="11" s="1"/>
  <c r="D14" i="11"/>
  <c r="D10" i="11" s="1"/>
  <c r="H13" i="11"/>
  <c r="H12" i="11"/>
  <c r="H11" i="11"/>
  <c r="G10" i="11"/>
  <c r="G34" i="11" s="1"/>
  <c r="F10" i="11"/>
  <c r="F34" i="11" s="1"/>
  <c r="E10" i="11"/>
  <c r="C10" i="11"/>
  <c r="D34" i="11" l="1"/>
  <c r="H34" i="11"/>
  <c r="E34" i="11"/>
  <c r="A4" i="6" l="1"/>
  <c r="E21" i="2" l="1"/>
  <c r="F19" i="4" l="1"/>
  <c r="G19" i="4"/>
  <c r="H19" i="4"/>
  <c r="F136" i="4" l="1"/>
  <c r="G136" i="4"/>
  <c r="H136" i="4"/>
  <c r="F132" i="4"/>
  <c r="G132" i="4"/>
  <c r="H132" i="4"/>
  <c r="F122" i="4"/>
  <c r="G122" i="4"/>
  <c r="H122" i="4"/>
  <c r="F112" i="4"/>
  <c r="G112" i="4"/>
  <c r="H112" i="4"/>
  <c r="F102" i="4"/>
  <c r="G102" i="4"/>
  <c r="H102" i="4"/>
  <c r="F84" i="4"/>
  <c r="G84" i="4"/>
  <c r="H84" i="4"/>
  <c r="D84" i="4"/>
  <c r="F92" i="4"/>
  <c r="G92" i="4"/>
  <c r="H92" i="4"/>
  <c r="I135" i="4"/>
  <c r="I134" i="4"/>
  <c r="I133" i="4"/>
  <c r="I131" i="4"/>
  <c r="I130" i="4"/>
  <c r="I129" i="4"/>
  <c r="I128" i="4"/>
  <c r="I127" i="4"/>
  <c r="I126" i="4"/>
  <c r="I125" i="4"/>
  <c r="I124" i="4"/>
  <c r="I123" i="4"/>
  <c r="I121" i="4"/>
  <c r="I120" i="4"/>
  <c r="I119" i="4"/>
  <c r="I118" i="4"/>
  <c r="I117" i="4"/>
  <c r="I116" i="4"/>
  <c r="I115" i="4"/>
  <c r="I114" i="4"/>
  <c r="I113" i="4"/>
  <c r="I111" i="4"/>
  <c r="I110" i="4"/>
  <c r="I109" i="4"/>
  <c r="I108" i="4"/>
  <c r="I107" i="4"/>
  <c r="I106" i="4"/>
  <c r="I105" i="4"/>
  <c r="I104" i="4"/>
  <c r="I103" i="4"/>
  <c r="I101" i="4"/>
  <c r="I100" i="4"/>
  <c r="I99" i="4"/>
  <c r="I98" i="4"/>
  <c r="I97" i="4"/>
  <c r="I96" i="4"/>
  <c r="I95" i="4"/>
  <c r="I94" i="4"/>
  <c r="I93" i="4"/>
  <c r="I91" i="4"/>
  <c r="I90" i="4"/>
  <c r="I86" i="4"/>
  <c r="I87" i="4"/>
  <c r="I88" i="4"/>
  <c r="I89" i="4"/>
  <c r="I85" i="4"/>
  <c r="I62" i="4"/>
  <c r="I61" i="4"/>
  <c r="I60" i="4"/>
  <c r="I58" i="4"/>
  <c r="I57" i="4"/>
  <c r="I56" i="4"/>
  <c r="I55" i="4"/>
  <c r="I54" i="4"/>
  <c r="I53" i="4"/>
  <c r="I52" i="4"/>
  <c r="I51" i="4"/>
  <c r="I50" i="4"/>
  <c r="I48" i="4"/>
  <c r="I47" i="4"/>
  <c r="I46" i="4"/>
  <c r="I45" i="4"/>
  <c r="I44" i="4"/>
  <c r="I43" i="4"/>
  <c r="I42" i="4"/>
  <c r="I41" i="4"/>
  <c r="I40" i="4"/>
  <c r="I38" i="4"/>
  <c r="I37" i="4"/>
  <c r="I36" i="4"/>
  <c r="I35" i="4"/>
  <c r="I34" i="4"/>
  <c r="I33" i="4"/>
  <c r="I32" i="4"/>
  <c r="I31" i="4"/>
  <c r="I30" i="4"/>
  <c r="I28" i="4"/>
  <c r="I27" i="4"/>
  <c r="I26" i="4"/>
  <c r="I25" i="4"/>
  <c r="I24" i="4"/>
  <c r="I23" i="4"/>
  <c r="I22" i="4"/>
  <c r="I21" i="4"/>
  <c r="I20" i="4"/>
  <c r="I18" i="4"/>
  <c r="I17" i="4"/>
  <c r="I16" i="4"/>
  <c r="I15" i="4"/>
  <c r="I14" i="4"/>
  <c r="I12" i="4"/>
  <c r="I81" i="4"/>
  <c r="I82" i="4"/>
  <c r="I132" i="4" l="1"/>
  <c r="I112" i="4"/>
  <c r="I92" i="4"/>
  <c r="I84" i="4"/>
  <c r="I102" i="4"/>
  <c r="I122" i="4"/>
  <c r="F75" i="7"/>
  <c r="F71" i="7" s="1"/>
  <c r="G75" i="7"/>
  <c r="G71" i="7" s="1"/>
  <c r="H75" i="7"/>
  <c r="H71" i="7" s="1"/>
  <c r="D75" i="7"/>
  <c r="D71" i="7" s="1"/>
  <c r="I155" i="4"/>
  <c r="I75" i="7" s="1"/>
  <c r="I71" i="7" s="1"/>
  <c r="E75" i="7"/>
  <c r="E71" i="7" s="1"/>
  <c r="I154" i="4"/>
  <c r="I153" i="4"/>
  <c r="I152" i="4"/>
  <c r="I151" i="4"/>
  <c r="I150" i="4"/>
  <c r="I149" i="4"/>
  <c r="H148" i="4"/>
  <c r="G148" i="4"/>
  <c r="F148" i="4"/>
  <c r="D148" i="4"/>
  <c r="I147" i="4"/>
  <c r="I146" i="4"/>
  <c r="I145" i="4"/>
  <c r="H144" i="4"/>
  <c r="G144" i="4"/>
  <c r="F144" i="4"/>
  <c r="D144" i="4"/>
  <c r="I143" i="4"/>
  <c r="I142" i="4"/>
  <c r="I141" i="4"/>
  <c r="I140" i="4"/>
  <c r="I139" i="4"/>
  <c r="I138" i="4"/>
  <c r="I137" i="4"/>
  <c r="D136" i="4"/>
  <c r="D132" i="4"/>
  <c r="D122" i="4"/>
  <c r="D112" i="4"/>
  <c r="D102" i="4"/>
  <c r="D92" i="4"/>
  <c r="I80" i="4"/>
  <c r="I79" i="4"/>
  <c r="I78" i="4"/>
  <c r="I77" i="4"/>
  <c r="I76" i="4"/>
  <c r="H75" i="4"/>
  <c r="G75" i="4"/>
  <c r="F75" i="4"/>
  <c r="D75" i="4"/>
  <c r="E25" i="10" s="1"/>
  <c r="I74" i="4"/>
  <c r="I73" i="4"/>
  <c r="I72" i="4"/>
  <c r="H71" i="4"/>
  <c r="G71" i="4"/>
  <c r="F71" i="4"/>
  <c r="D71" i="4"/>
  <c r="I70" i="4"/>
  <c r="I69" i="4"/>
  <c r="I68" i="4"/>
  <c r="I67" i="4"/>
  <c r="I66" i="4"/>
  <c r="I65" i="4"/>
  <c r="I64" i="4"/>
  <c r="H63" i="4"/>
  <c r="G63" i="4"/>
  <c r="F63" i="4"/>
  <c r="D63" i="4"/>
  <c r="I59" i="4"/>
  <c r="H59" i="4"/>
  <c r="G59" i="4"/>
  <c r="F59" i="4"/>
  <c r="D59" i="4"/>
  <c r="H49" i="4"/>
  <c r="G49" i="4"/>
  <c r="F49" i="4"/>
  <c r="D49" i="4"/>
  <c r="I39" i="4"/>
  <c r="H39" i="4"/>
  <c r="G39" i="4"/>
  <c r="F39" i="4"/>
  <c r="D39" i="4"/>
  <c r="H29" i="4"/>
  <c r="G29" i="4"/>
  <c r="F29" i="4"/>
  <c r="D29" i="4"/>
  <c r="D19" i="4"/>
  <c r="I13" i="4"/>
  <c r="H11" i="4"/>
  <c r="G11" i="4"/>
  <c r="F11" i="4"/>
  <c r="D11" i="4"/>
  <c r="I148" i="4" l="1"/>
  <c r="I71" i="4"/>
  <c r="I136" i="4"/>
  <c r="I144" i="4"/>
  <c r="H56" i="7"/>
  <c r="H43" i="7" s="1"/>
  <c r="G83" i="4"/>
  <c r="F83" i="4"/>
  <c r="D83" i="4"/>
  <c r="D56" i="7"/>
  <c r="D43" i="7" s="1"/>
  <c r="F56" i="7"/>
  <c r="F43" i="7" s="1"/>
  <c r="I19" i="4"/>
  <c r="D10" i="4"/>
  <c r="F10" i="4"/>
  <c r="H10" i="4"/>
  <c r="I29" i="4"/>
  <c r="I49" i="4"/>
  <c r="I63" i="4"/>
  <c r="I75" i="4"/>
  <c r="I11" i="4"/>
  <c r="G10" i="4"/>
  <c r="G56" i="7"/>
  <c r="G43" i="7" s="1"/>
  <c r="E14" i="10" l="1"/>
  <c r="G14" i="10"/>
  <c r="G156" i="4"/>
  <c r="E56" i="7"/>
  <c r="E43" i="7" s="1"/>
  <c r="I83" i="4"/>
  <c r="H83" i="4"/>
  <c r="F156" i="4"/>
  <c r="D156" i="4"/>
  <c r="I56" i="7"/>
  <c r="I43" i="7" s="1"/>
  <c r="I10" i="4"/>
  <c r="H156" i="4" l="1"/>
  <c r="I156" i="4"/>
  <c r="E156" i="4"/>
  <c r="F42" i="7"/>
  <c r="G42" i="7"/>
  <c r="H42" i="7"/>
  <c r="D42" i="7"/>
  <c r="E42" i="7" l="1"/>
  <c r="G51" i="10" l="1"/>
  <c r="F51" i="10"/>
  <c r="E51" i="10"/>
  <c r="G41" i="10"/>
  <c r="F41" i="10"/>
  <c r="E41" i="10"/>
  <c r="G35" i="10"/>
  <c r="G52" i="10" s="1"/>
  <c r="F35" i="10"/>
  <c r="F52" i="10" s="1"/>
  <c r="E35" i="10"/>
  <c r="E52" i="10" s="1"/>
  <c r="G34" i="10"/>
  <c r="G42" i="10" s="1"/>
  <c r="F34" i="10"/>
  <c r="F42" i="10" s="1"/>
  <c r="E34" i="10"/>
  <c r="E42" i="10" s="1"/>
  <c r="G32" i="10"/>
  <c r="F32" i="10"/>
  <c r="E32" i="10"/>
  <c r="G31" i="10"/>
  <c r="F31" i="10"/>
  <c r="E31" i="10"/>
  <c r="E26" i="10"/>
  <c r="G16" i="10"/>
  <c r="F16" i="10"/>
  <c r="E16" i="10"/>
  <c r="F50" i="10" l="1"/>
  <c r="E30" i="10"/>
  <c r="F30" i="10"/>
  <c r="G30" i="10"/>
  <c r="F33" i="10"/>
  <c r="E40" i="10"/>
  <c r="G40" i="10"/>
  <c r="F40" i="10"/>
  <c r="E50" i="10"/>
  <c r="G50" i="10"/>
  <c r="E33" i="10"/>
  <c r="E36" i="10" s="1"/>
  <c r="E12" i="10" s="1"/>
  <c r="G33" i="10"/>
  <c r="G36" i="10" s="1"/>
  <c r="G12" i="10" s="1"/>
  <c r="F36" i="10" l="1"/>
  <c r="F12" i="10" s="1"/>
  <c r="E38" i="7"/>
  <c r="F38" i="7"/>
  <c r="G38" i="7"/>
  <c r="H38" i="7"/>
  <c r="D38" i="7"/>
  <c r="E28" i="7"/>
  <c r="F28" i="7"/>
  <c r="G28" i="7"/>
  <c r="H28" i="7"/>
  <c r="I28" i="7"/>
  <c r="D28" i="7"/>
  <c r="E11" i="7"/>
  <c r="F11" i="7"/>
  <c r="G11" i="7"/>
  <c r="H11" i="7"/>
  <c r="I11" i="7"/>
  <c r="D11" i="7"/>
  <c r="F49" i="10"/>
  <c r="G49" i="10"/>
  <c r="E49" i="10"/>
  <c r="E39" i="10"/>
  <c r="F11" i="10" l="1"/>
  <c r="E10" i="10"/>
  <c r="G39" i="10"/>
  <c r="E11" i="10"/>
  <c r="G11" i="10"/>
  <c r="F39" i="10"/>
  <c r="G10" i="10" l="1"/>
  <c r="G9" i="10" s="1"/>
  <c r="F10" i="10"/>
  <c r="F9" i="10" s="1"/>
  <c r="E9" i="10"/>
  <c r="I42" i="7" l="1"/>
  <c r="I38" i="7" s="1"/>
  <c r="C19" i="6" l="1"/>
  <c r="C18" i="6" s="1"/>
  <c r="E53" i="7"/>
  <c r="G26" i="10" l="1"/>
  <c r="G24" i="10" s="1"/>
  <c r="F26" i="10"/>
  <c r="F24" i="10" s="1"/>
  <c r="E24" i="10"/>
  <c r="G53" i="10" l="1"/>
  <c r="F53" i="10"/>
  <c r="F55" i="10" s="1"/>
  <c r="E53" i="10"/>
  <c r="G15" i="10" l="1"/>
  <c r="G55" i="10"/>
  <c r="G56" i="10" s="1"/>
  <c r="E15" i="10"/>
  <c r="E55" i="10"/>
  <c r="E56" i="10" s="1"/>
  <c r="E19" i="6"/>
  <c r="E18" i="6" s="1"/>
  <c r="B19" i="6"/>
  <c r="B18" i="6" s="1"/>
  <c r="F19" i="6"/>
  <c r="F18" i="6" s="1"/>
  <c r="G19" i="6"/>
  <c r="G18" i="6" s="1"/>
  <c r="J9" i="9"/>
  <c r="I9" i="9"/>
  <c r="F15" i="10" l="1"/>
  <c r="F56" i="10"/>
  <c r="D53" i="7"/>
  <c r="I53" i="7"/>
  <c r="G53" i="7"/>
  <c r="H53" i="7"/>
  <c r="K15" i="9"/>
  <c r="E15" i="9"/>
  <c r="E9" i="9"/>
  <c r="K9" i="9"/>
  <c r="H15" i="2"/>
  <c r="H14" i="2" s="1"/>
  <c r="E15" i="2"/>
  <c r="E14" i="2" s="1"/>
  <c r="E9" i="2" s="1"/>
  <c r="E25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D25" i="2" s="1"/>
  <c r="D19" i="6" l="1"/>
  <c r="D18" i="6" s="1"/>
  <c r="F53" i="7" l="1"/>
  <c r="D23" i="7" l="1"/>
  <c r="D20" i="7" l="1"/>
  <c r="D10" i="7"/>
  <c r="E23" i="7"/>
  <c r="G43" i="10"/>
  <c r="G45" i="10" s="1"/>
  <c r="G46" i="10" s="1"/>
  <c r="F10" i="6"/>
  <c r="F9" i="6" s="1"/>
  <c r="I23" i="7"/>
  <c r="E13" i="10"/>
  <c r="E19" i="10" s="1"/>
  <c r="E20" i="10" s="1"/>
  <c r="E21" i="10" s="1"/>
  <c r="E27" i="10" s="1"/>
  <c r="G23" i="7"/>
  <c r="F23" i="7"/>
  <c r="H23" i="7"/>
  <c r="G13" i="10"/>
  <c r="G19" i="10" s="1"/>
  <c r="G20" i="10" s="1"/>
  <c r="G21" i="10" s="1"/>
  <c r="G27" i="10" s="1"/>
  <c r="F27" i="6" l="1"/>
  <c r="D76" i="7"/>
  <c r="D10" i="6"/>
  <c r="D9" i="6" s="1"/>
  <c r="F43" i="10"/>
  <c r="E10" i="6"/>
  <c r="E9" i="6" s="1"/>
  <c r="F14" i="10"/>
  <c r="F13" i="10" s="1"/>
  <c r="B10" i="6"/>
  <c r="B9" i="6" s="1"/>
  <c r="E43" i="10"/>
  <c r="E45" i="10" s="1"/>
  <c r="E46" i="10" s="1"/>
  <c r="H20" i="7"/>
  <c r="H10" i="7"/>
  <c r="E20" i="7"/>
  <c r="E10" i="7"/>
  <c r="F20" i="7"/>
  <c r="F10" i="7"/>
  <c r="I10" i="7"/>
  <c r="I20" i="7"/>
  <c r="G20" i="7"/>
  <c r="G10" i="7"/>
  <c r="G10" i="6"/>
  <c r="G9" i="6" s="1"/>
  <c r="C10" i="6"/>
  <c r="C9" i="6" s="1"/>
  <c r="F19" i="10" l="1"/>
  <c r="F20" i="10" s="1"/>
  <c r="E76" i="7"/>
  <c r="E27" i="6"/>
  <c r="G27" i="6"/>
  <c r="G76" i="7"/>
  <c r="F76" i="7"/>
  <c r="C27" i="6"/>
  <c r="D27" i="6"/>
  <c r="H76" i="7"/>
  <c r="I76" i="7"/>
  <c r="B27" i="6"/>
  <c r="F45" i="10"/>
  <c r="F46" i="10" s="1"/>
  <c r="F21" i="10" l="1"/>
  <c r="F27" i="10" s="1"/>
</calcChain>
</file>

<file path=xl/comments1.xml><?xml version="1.0" encoding="utf-8"?>
<comments xmlns="http://schemas.openxmlformats.org/spreadsheetml/2006/main">
  <authors>
    <author>César De la Cruz García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<sst xmlns="http://schemas.openxmlformats.org/spreadsheetml/2006/main" count="842" uniqueCount="537">
  <si>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</si>
  <si>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</si>
  <si>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</si>
  <si>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</si>
  <si>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</si>
  <si>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</si>
  <si>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</si>
  <si>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</si>
  <si>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</si>
  <si>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</si>
  <si>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</si>
  <si>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</si>
  <si>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</si>
  <si>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</si>
  <si>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</si>
  <si>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</si>
  <si>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</si>
  <si>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</si>
  <si>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</si>
  <si>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</si>
  <si>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</si>
  <si>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</si>
  <si>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</si>
  <si>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</si>
  <si>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</si>
  <si>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</si>
  <si>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</si>
  <si>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</si>
  <si>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</si>
  <si>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</si>
  <si>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</si>
  <si>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</si>
  <si>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</si>
  <si>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</si>
  <si>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</si>
  <si>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</si>
  <si>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</si>
  <si>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</si>
  <si>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</si>
  <si>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</si>
  <si>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</si>
  <si>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</si>
  <si>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</si>
  <si>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</si>
  <si>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</si>
  <si>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</si>
  <si>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</si>
  <si>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</si>
  <si>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</si>
  <si>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</si>
  <si>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</si>
  <si>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</si>
  <si>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</si>
  <si>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</si>
  <si>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</si>
  <si>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</si>
  <si>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</si>
  <si>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</si>
  <si>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</si>
  <si>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</si>
  <si>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</si>
  <si>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</si>
  <si>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</si>
  <si>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</si>
  <si>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</si>
  <si>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</si>
  <si>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</si>
  <si>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</si>
  <si>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</si>
  <si>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</si>
  <si>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</si>
  <si>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</si>
  <si>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</si>
  <si>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</si>
  <si>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</si>
  <si>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</si>
  <si>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</si>
  <si>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</si>
  <si>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</si>
  <si>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</si>
  <si>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</si>
  <si>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</si>
  <si>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</si>
  <si>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</si>
  <si>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</si>
  <si>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</si>
  <si>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</si>
  <si>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</si>
  <si>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</si>
  <si>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</si>
  <si>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</si>
  <si>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</si>
  <si>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</si>
  <si>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</si>
  <si>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</si>
  <si>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</si>
  <si>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</si>
  <si>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</si>
  <si>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</si>
  <si>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</si>
  <si>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</si>
  <si>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</si>
  <si>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</si>
  <si>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</si>
  <si>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</si>
  <si>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</si>
  <si>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</si>
  <si>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</si>
  <si>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</si>
  <si>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</si>
  <si>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</si>
  <si>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</si>
  <si>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</si>
  <si>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</si>
  <si>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</si>
  <si>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</si>
  <si>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</si>
  <si>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</si>
  <si>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</si>
  <si>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</si>
  <si>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</si>
  <si>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</si>
  <si>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</si>
  <si>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</si>
  <si>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</si>
  <si>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</si>
  <si>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</si>
  <si>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</si>
  <si>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</si>
  <si>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</si>
  <si>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</si>
  <si>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</si>
  <si>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</si>
  <si>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</si>
  <si>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</si>
  <si>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</si>
  <si>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</si>
  <si>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</si>
  <si>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</si>
  <si>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</si>
  <si>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</si>
  <si>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</si>
  <si>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</si>
  <si>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</si>
  <si>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</si>
  <si>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</si>
  <si>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</si>
  <si>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</si>
  <si>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</si>
  <si>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</si>
  <si>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</si>
  <si>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</si>
  <si>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</si>
  <si>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</si>
  <si>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</si>
  <si>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</si>
  <si>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</si>
  <si>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</si>
  <si>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</si>
  <si>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</si>
  <si>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</si>
  <si>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</si>
  <si>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</si>
  <si>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</si>
  <si>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</si>
  <si>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</si>
  <si>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</si>
  <si>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</si>
  <si>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</si>
  <si>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</si>
  <si>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</si>
  <si>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</si>
  <si>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</si>
  <si>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</si>
  <si>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</si>
  <si>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</si>
  <si>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</si>
  <si>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</si>
  <si>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</si>
  <si>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</si>
  <si>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</si>
  <si>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</si>
  <si>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</si>
  <si>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</si>
  <si>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</si>
  <si>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</si>
  <si>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</si>
  <si>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</si>
  <si>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</si>
  <si>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</si>
  <si>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</si>
  <si>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</si>
  <si>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</si>
  <si>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</si>
  <si>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</si>
  <si>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</si>
  <si>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</si>
  <si>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</si>
  <si>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</si>
  <si>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</si>
  <si>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</si>
  <si>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</si>
  <si>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</si>
  <si>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</si>
  <si>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</si>
  <si>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</si>
  <si>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</si>
  <si>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</si>
  <si>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</si>
  <si>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</si>
  <si>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</si>
  <si>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</si>
  <si>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</si>
  <si>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</si>
  <si>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</si>
  <si>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</si>
  <si>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</si>
  <si>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</si>
  <si>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</si>
  <si>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</si>
  <si>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</si>
  <si>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</si>
  <si>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</si>
  <si>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</si>
  <si>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</si>
  <si>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</si>
  <si>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</si>
  <si>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</si>
  <si>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</si>
  <si>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</si>
  <si>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</si>
  <si>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</si>
  <si>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</si>
  <si>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</si>
  <si>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</si>
  <si>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</si>
  <si>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</si>
  <si>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</si>
  <si>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</si>
  <si>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</si>
  <si>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</si>
  <si>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</si>
  <si>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</si>
  <si>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</si>
  <si>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</si>
  <si>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</si>
  <si>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</si>
  <si>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</si>
  <si>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</si>
  <si>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</si>
  <si>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</si>
  <si>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</si>
  <si>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</si>
  <si>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</si>
  <si>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</si>
  <si>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</si>
  <si>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</si>
  <si>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</si>
  <si>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</si>
  <si>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</si>
  <si>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</si>
  <si>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</si>
  <si>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</si>
  <si>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</si>
  <si>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</si>
  <si>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</si>
  <si>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</si>
  <si>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</si>
  <si>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</si>
  <si>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</si>
  <si>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</si>
  <si>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</si>
  <si>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</si>
  <si>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</si>
  <si>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</si>
  <si>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</si>
  <si>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</si>
  <si>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</si>
  <si>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</si>
  <si>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</si>
  <si>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</si>
  <si>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</si>
  <si>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</si>
  <si>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</si>
  <si>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</si>
  <si>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</si>
  <si>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</si>
  <si>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</si>
  <si>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</si>
  <si>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</si>
  <si>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</si>
  <si>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</si>
  <si>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</si>
  <si>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</si>
  <si>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</si>
  <si>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</si>
  <si>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</si>
  <si>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</si>
  <si>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</si>
  <si>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</si>
  <si>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</si>
  <si>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</si>
  <si>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</si>
  <si>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</si>
  <si>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</si>
  <si>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</si>
  <si>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</si>
  <si>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</si>
  <si>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</si>
  <si>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</si>
  <si>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</si>
  <si>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</si>
  <si>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</si>
  <si>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</si>
  <si>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</si>
  <si>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</si>
  <si>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</si>
  <si>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</si>
  <si>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</si>
  <si>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</si>
  <si>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</si>
  <si>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</si>
  <si>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</si>
  <si>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</si>
  <si>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</si>
  <si>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</si>
  <si>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</si>
  <si>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</si>
  <si>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</si>
  <si>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</si>
  <si>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</si>
  <si>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</si>
  <si>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</si>
  <si>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</si>
  <si>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</si>
  <si>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</si>
  <si>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</si>
  <si>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</si>
  <si>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</si>
  <si>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</si>
  <si>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</si>
  <si>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</si>
  <si>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</si>
  <si>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</si>
  <si>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</si>
  <si>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</si>
  <si>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</si>
  <si>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</si>
  <si>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</si>
  <si>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</si>
  <si>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</si>
  <si>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</si>
  <si>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</si>
  <si>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</si>
  <si>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</si>
  <si>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</si>
  <si>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</si>
  <si>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</si>
  <si>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</si>
  <si>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</si>
  <si>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</si>
  <si>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</si>
  <si>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</si>
  <si>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</si>
  <si>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</si>
  <si>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</si>
  <si>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</si>
  <si>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</si>
  <si>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</si>
  <si>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</si>
  <si>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</si>
  <si>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</si>
  <si>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</si>
  <si>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</si>
  <si>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</si>
  <si>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</si>
  <si>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</si>
  <si>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</si>
  <si>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</si>
  <si>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</si>
  <si>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</si>
  <si>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</si>
  <si>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</si>
  <si>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</si>
  <si>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</si>
  <si>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</si>
  <si>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</si>
  <si>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</si>
  <si>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</si>
  <si>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</si>
  <si>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</si>
  <si>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</si>
  <si>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</si>
  <si>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</si>
  <si>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</si>
  <si>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</si>
  <si>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</si>
  <si>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</si>
  <si>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</si>
  <si>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</si>
  <si>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</si>
  <si>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</si>
  <si>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</si>
  <si>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</si>
  <si>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</si>
  <si>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</si>
  <si>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</si>
  <si>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</si>
  <si>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</si>
  <si>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</si>
  <si>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</si>
  <si>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</si>
  <si>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</si>
  <si>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</si>
  <si>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</si>
  <si>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</si>
  <si>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</si>
  <si>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</si>
  <si>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</si>
  <si>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</si>
  <si>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</si>
  <si>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</si>
  <si>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</si>
  <si>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</si>
  <si>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</si>
  <si>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</si>
  <si>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</si>
  <si>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</si>
  <si>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</si>
  <si>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</si>
  <si>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</si>
  <si>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</si>
  <si>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</si>
  <si>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</si>
  <si>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</si>
  <si>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</si>
  <si>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</si>
  <si>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</si>
  <si>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</si>
  <si>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</si>
  <si>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</si>
  <si>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</si>
  <si>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</si>
  <si>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</si>
  <si>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</si>
  <si>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</si>
  <si>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</si>
  <si>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</si>
  <si>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</si>
  <si>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</si>
  <si>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</si>
  <si>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</si>
  <si>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</si>
  <si>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</si>
  <si>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</si>
  <si>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Egresos</t>
  </si>
  <si>
    <t xml:space="preserve">I. Gasto No Etiquetado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</si>
  <si>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</si>
  <si>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</si>
  <si>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</si>
  <si>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</si>
  <si>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</si>
  <si>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</si>
  <si>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</si>
  <si>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</si>
  <si>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</si>
  <si>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</si>
  <si>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</si>
  <si>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</si>
  <si>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</si>
  <si>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</si>
  <si>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</si>
  <si>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</si>
  <si>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</si>
  <si>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</si>
  <si>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</si>
  <si>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</si>
  <si>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</si>
  <si>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</si>
  <si>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</si>
  <si>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</si>
  <si>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</si>
  <si>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</si>
  <si>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</si>
  <si>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</si>
  <si>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</si>
  <si>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</si>
  <si>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</si>
  <si>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</si>
  <si>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</si>
  <si>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</si>
  <si>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</si>
  <si>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</si>
  <si>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</si>
  <si>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</si>
  <si>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</si>
  <si>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</si>
  <si>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</si>
  <si>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</si>
  <si>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</si>
  <si>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Crédito 1</t>
  </si>
  <si>
    <t>Crédito 2</t>
  </si>
  <si>
    <t>Credito 3</t>
  </si>
  <si>
    <t>A. Credito 1</t>
  </si>
  <si>
    <t>Monto pagado de la inversión al 30 de septiembre de 2019 (k)</t>
  </si>
  <si>
    <t>Monto pagado de la inversión actualizado al 30 de septiembre de 2019 (l)</t>
  </si>
  <si>
    <t>Saldo pendiente por pagar de la inversión al 30 de septiembre de 2019 (m = g – l)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</si>
  <si>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</si>
  <si>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</si>
  <si>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</si>
  <si>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</si>
  <si>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SERVICIOS DE SALUD DE DURANGO</t>
  </si>
  <si>
    <t>Servicios de Salud de Durango</t>
  </si>
  <si>
    <t xml:space="preserve"> </t>
  </si>
  <si>
    <t>Saldo al 31 de diciembre de 2021 (d)</t>
  </si>
  <si>
    <r>
      <t>B. Egresos Presupuestarios</t>
    </r>
    <r>
      <rPr>
        <b/>
        <vertAlign val="super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(B = B1+B2)</t>
    </r>
  </si>
  <si>
    <t>Del 1 de enero al 30 de septiembre de 2022 (b)</t>
  </si>
  <si>
    <t>Del 1 de enero al 31 de diciembre de 2022</t>
  </si>
  <si>
    <t>Clasificación de Servicios Personales por Categoría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</si>
  <si>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</si>
  <si>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</si>
  <si>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</si>
  <si>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</si>
  <si>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</si>
  <si>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</si>
  <si>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</si>
  <si>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</si>
  <si>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</si>
  <si>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</si>
  <si>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III. Total del Gasto en Servicios Personales (III = I + II)</t>
  </si>
  <si>
    <t>Notas: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</si>
  <si>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</si>
  <si>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Del 1 de enero al 31 de dicimebre de 2022</t>
  </si>
  <si>
    <t>31 de diciembre 2021</t>
  </si>
  <si>
    <t>Al 31 de Diciembre de 2022 y al 31 de Diciembre de 2021</t>
  </si>
  <si>
    <t>31 de Diciembre 2022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</si>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</sst>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  <numFmt numFmtId="169" formatCode="_(* #,##0.00_);_(* \(#,##0.00\);_(* &quot;-&quot;??_);_(@_)"/>
    <numFmt numFmtId="170" formatCode="#,##0.0"/>
  </numFmts>
  <fonts count="48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vertAlign val="superscript"/>
      <sz val="11"/>
      <name val="Arial"/>
      <family val="2"/>
    </font>
    <font>
      <sz val="10"/>
      <color theme="1"/>
      <name val="Calibri "/>
    </font>
    <font>
      <b/>
      <sz val="10"/>
      <name val="Calibri "/>
    </font>
    <font>
      <sz val="10"/>
      <name val="Calibri "/>
    </font>
    <font>
      <b/>
      <sz val="10"/>
      <color theme="1"/>
      <name val="Calibri "/>
    </font>
    <font>
      <b/>
      <sz val="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5">
    <xf numFmtId="0" fontId="0" fillId="0" borderId="0"/>
    <xf numFmtId="0" fontId="10" fillId="0" borderId="0"/>
    <xf numFmtId="164" fontId="15" fillId="0" borderId="0"/>
    <xf numFmtId="0" fontId="15" fillId="0" borderId="0"/>
    <xf numFmtId="43" fontId="10" fillId="0" borderId="0" applyFont="0" applyFill="0" applyBorder="0" applyAlignment="0" applyProtection="0"/>
    <xf numFmtId="0" fontId="18" fillId="3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8" fillId="0" borderId="0"/>
    <xf numFmtId="0" fontId="21" fillId="0" borderId="0"/>
    <xf numFmtId="0" fontId="8" fillId="0" borderId="0"/>
    <xf numFmtId="169" fontId="4" fillId="0" borderId="0" applyFont="0" applyFill="0" applyBorder="0" applyAlignment="0" applyProtection="0"/>
    <xf numFmtId="0" fontId="2" fillId="0" borderId="0"/>
  </cellStyleXfs>
  <cellXfs count="448">
    <xf numFmtId="0" fontId="0" fillId="0" borderId="0" xfId="0"/>
    <xf numFmtId="0" fontId="11" fillId="0" borderId="0" xfId="0" applyFont="1"/>
    <xf numFmtId="4" fontId="11" fillId="0" borderId="0" xfId="0" applyNumberFormat="1" applyFont="1"/>
    <xf numFmtId="0" fontId="11" fillId="0" borderId="1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8" xfId="0" applyFont="1" applyBorder="1"/>
    <xf numFmtId="0" fontId="12" fillId="2" borderId="2" xfId="0" applyFont="1" applyFill="1" applyBorder="1"/>
    <xf numFmtId="0" fontId="11" fillId="2" borderId="2" xfId="0" applyFont="1" applyFill="1" applyBorder="1"/>
    <xf numFmtId="0" fontId="11" fillId="2" borderId="3" xfId="0" applyFont="1" applyFill="1" applyBorder="1"/>
    <xf numFmtId="3" fontId="11" fillId="0" borderId="5" xfId="0" applyNumberFormat="1" applyFont="1" applyBorder="1"/>
    <xf numFmtId="4" fontId="11" fillId="0" borderId="5" xfId="0" applyNumberFormat="1" applyFont="1" applyBorder="1"/>
    <xf numFmtId="0" fontId="11" fillId="0" borderId="7" xfId="0" applyFont="1" applyBorder="1"/>
    <xf numFmtId="0" fontId="11" fillId="2" borderId="9" xfId="0" applyFont="1" applyFill="1" applyBorder="1"/>
    <xf numFmtId="4" fontId="11" fillId="2" borderId="9" xfId="0" applyNumberFormat="1" applyFont="1" applyFill="1" applyBorder="1"/>
    <xf numFmtId="4" fontId="11" fillId="0" borderId="10" xfId="0" applyNumberFormat="1" applyFont="1" applyBorder="1"/>
    <xf numFmtId="0" fontId="11" fillId="2" borderId="1" xfId="0" applyFont="1" applyFill="1" applyBorder="1"/>
    <xf numFmtId="49" fontId="11" fillId="0" borderId="0" xfId="0" applyNumberFormat="1" applyFont="1"/>
    <xf numFmtId="3" fontId="11" fillId="0" borderId="11" xfId="0" applyNumberFormat="1" applyFont="1" applyBorder="1"/>
    <xf numFmtId="0" fontId="9" fillId="0" borderId="0" xfId="6"/>
    <xf numFmtId="0" fontId="9" fillId="0" borderId="0" xfId="6" applyFill="1"/>
    <xf numFmtId="0" fontId="20" fillId="0" borderId="4" xfId="5" applyFont="1" applyFill="1" applyBorder="1" applyAlignment="1">
      <alignment horizontal="left" vertical="center"/>
    </xf>
    <xf numFmtId="0" fontId="16" fillId="0" borderId="5" xfId="5" applyFont="1" applyFill="1" applyBorder="1" applyAlignment="1">
      <alignment horizontal="center" vertical="center"/>
    </xf>
    <xf numFmtId="0" fontId="17" fillId="0" borderId="0" xfId="6" applyFont="1"/>
    <xf numFmtId="0" fontId="17" fillId="0" borderId="1" xfId="6" applyFont="1" applyFill="1" applyBorder="1"/>
    <xf numFmtId="0" fontId="17" fillId="0" borderId="3" xfId="6" applyFont="1" applyFill="1" applyBorder="1"/>
    <xf numFmtId="0" fontId="9" fillId="0" borderId="5" xfId="6" applyFont="1" applyBorder="1"/>
    <xf numFmtId="0" fontId="17" fillId="0" borderId="4" xfId="6" applyFont="1" applyFill="1" applyBorder="1"/>
    <xf numFmtId="0" fontId="17" fillId="0" borderId="5" xfId="6" applyFont="1" applyFill="1" applyBorder="1"/>
    <xf numFmtId="0" fontId="19" fillId="0" borderId="5" xfId="6" applyFont="1" applyBorder="1"/>
    <xf numFmtId="0" fontId="9" fillId="0" borderId="8" xfId="6" applyFont="1" applyBorder="1"/>
    <xf numFmtId="0" fontId="17" fillId="0" borderId="15" xfId="6" applyFont="1" applyBorder="1"/>
    <xf numFmtId="0" fontId="17" fillId="0" borderId="13" xfId="6" applyFont="1" applyBorder="1"/>
    <xf numFmtId="0" fontId="9" fillId="0" borderId="4" xfId="6" applyFont="1" applyBorder="1" applyAlignment="1">
      <alignment horizontal="right"/>
    </xf>
    <xf numFmtId="0" fontId="9" fillId="0" borderId="6" xfId="6" applyFont="1" applyBorder="1" applyAlignment="1">
      <alignment horizontal="right"/>
    </xf>
    <xf numFmtId="0" fontId="9" fillId="0" borderId="0" xfId="6"/>
    <xf numFmtId="166" fontId="9" fillId="0" borderId="0" xfId="6" applyNumberFormat="1"/>
    <xf numFmtId="0" fontId="0" fillId="0" borderId="0" xfId="0" applyAlignment="1" applyProtection="1">
      <alignment vertical="center" wrapText="1"/>
    </xf>
    <xf numFmtId="4" fontId="0" fillId="0" borderId="0" xfId="0" applyNumberFormat="1"/>
    <xf numFmtId="3" fontId="0" fillId="0" borderId="0" xfId="0" applyNumberFormat="1"/>
    <xf numFmtId="0" fontId="17" fillId="2" borderId="9" xfId="6" applyFont="1" applyFill="1" applyBorder="1"/>
    <xf numFmtId="0" fontId="9" fillId="2" borderId="11" xfId="6" applyFill="1" applyBorder="1" applyAlignment="1">
      <alignment horizontal="left" indent="2"/>
    </xf>
    <xf numFmtId="0" fontId="9" fillId="2" borderId="11" xfId="6" applyFill="1" applyBorder="1" applyAlignment="1">
      <alignment horizontal="left" indent="4"/>
    </xf>
    <xf numFmtId="0" fontId="17" fillId="2" borderId="11" xfId="6" applyFont="1" applyFill="1" applyBorder="1" applyAlignment="1">
      <alignment horizontal="left"/>
    </xf>
    <xf numFmtId="0" fontId="9" fillId="2" borderId="11" xfId="6" applyFill="1" applyBorder="1" applyAlignment="1">
      <alignment horizontal="left" wrapText="1" indent="4"/>
    </xf>
    <xf numFmtId="0" fontId="17" fillId="2" borderId="11" xfId="6" applyFont="1" applyFill="1" applyBorder="1" applyAlignment="1">
      <alignment horizontal="left" indent="2"/>
    </xf>
    <xf numFmtId="0" fontId="17" fillId="2" borderId="10" xfId="6" applyFont="1" applyFill="1" applyBorder="1" applyAlignment="1">
      <alignment horizontal="left"/>
    </xf>
    <xf numFmtId="3" fontId="17" fillId="2" borderId="11" xfId="7" applyNumberFormat="1" applyFont="1" applyFill="1" applyBorder="1"/>
    <xf numFmtId="3" fontId="17" fillId="2" borderId="10" xfId="7" applyNumberFormat="1" applyFont="1" applyFill="1" applyBorder="1"/>
    <xf numFmtId="49" fontId="11" fillId="0" borderId="1" xfId="0" applyNumberFormat="1" applyFont="1" applyBorder="1"/>
    <xf numFmtId="49" fontId="11" fillId="0" borderId="4" xfId="0" applyNumberFormat="1" applyFont="1" applyBorder="1"/>
    <xf numFmtId="49" fontId="11" fillId="0" borderId="6" xfId="0" applyNumberFormat="1" applyFont="1" applyBorder="1"/>
    <xf numFmtId="0" fontId="22" fillId="0" borderId="0" xfId="0" applyFont="1" applyAlignment="1">
      <alignment horizontal="justify" vertical="center"/>
    </xf>
    <xf numFmtId="0" fontId="23" fillId="5" borderId="23" xfId="0" applyFont="1" applyFill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justify" vertical="center" wrapText="1"/>
    </xf>
    <xf numFmtId="0" fontId="23" fillId="0" borderId="16" xfId="0" applyFont="1" applyBorder="1" applyAlignment="1">
      <alignment horizontal="justify" vertical="center" wrapText="1"/>
    </xf>
    <xf numFmtId="0" fontId="25" fillId="0" borderId="23" xfId="0" applyFont="1" applyBorder="1" applyAlignment="1">
      <alignment horizontal="justify" vertical="center" wrapText="1"/>
    </xf>
    <xf numFmtId="0" fontId="25" fillId="0" borderId="16" xfId="0" applyFont="1" applyBorder="1" applyAlignment="1">
      <alignment horizontal="justify" vertical="center" wrapText="1"/>
    </xf>
    <xf numFmtId="0" fontId="25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26" fillId="0" borderId="23" xfId="9" applyNumberFormat="1" applyFont="1" applyFill="1" applyBorder="1" applyAlignment="1">
      <alignment horizontal="center"/>
    </xf>
    <xf numFmtId="43" fontId="23" fillId="0" borderId="28" xfId="9" applyFont="1" applyBorder="1" applyAlignment="1">
      <alignment horizontal="justify" vertical="center" wrapText="1"/>
    </xf>
    <xf numFmtId="167" fontId="26" fillId="0" borderId="0" xfId="9" applyNumberFormat="1" applyFont="1" applyFill="1" applyBorder="1" applyAlignment="1">
      <alignment horizontal="center"/>
    </xf>
    <xf numFmtId="0" fontId="25" fillId="0" borderId="0" xfId="0" applyFont="1" applyBorder="1" applyAlignment="1">
      <alignment horizontal="justify" vertical="center" wrapText="1"/>
    </xf>
    <xf numFmtId="0" fontId="25" fillId="0" borderId="28" xfId="0" applyFont="1" applyBorder="1" applyAlignment="1">
      <alignment horizontal="justify" vertical="center" wrapText="1"/>
    </xf>
    <xf numFmtId="0" fontId="23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23" fillId="0" borderId="28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justify" vertical="center" wrapText="1"/>
    </xf>
    <xf numFmtId="0" fontId="23" fillId="0" borderId="28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/>
    </xf>
    <xf numFmtId="0" fontId="25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3" fontId="23" fillId="4" borderId="23" xfId="0" applyNumberFormat="1" applyFont="1" applyFill="1" applyBorder="1" applyAlignment="1">
      <alignment wrapText="1"/>
    </xf>
    <xf numFmtId="3" fontId="23" fillId="4" borderId="23" xfId="0" applyNumberFormat="1" applyFont="1" applyFill="1" applyBorder="1" applyAlignment="1">
      <alignment horizontal="right" wrapText="1"/>
    </xf>
    <xf numFmtId="3" fontId="23" fillId="0" borderId="23" xfId="0" applyNumberFormat="1" applyFont="1" applyBorder="1" applyAlignment="1">
      <alignment wrapText="1"/>
    </xf>
    <xf numFmtId="3" fontId="23" fillId="0" borderId="23" xfId="0" applyNumberFormat="1" applyFont="1" applyBorder="1" applyAlignment="1">
      <alignment horizontal="right" wrapText="1"/>
    </xf>
    <xf numFmtId="3" fontId="23" fillId="0" borderId="23" xfId="0" applyNumberFormat="1" applyFont="1" applyFill="1" applyBorder="1" applyAlignment="1">
      <alignment wrapText="1"/>
    </xf>
    <xf numFmtId="3" fontId="25" fillId="0" borderId="23" xfId="0" applyNumberFormat="1" applyFont="1" applyBorder="1" applyAlignment="1">
      <alignment wrapText="1"/>
    </xf>
    <xf numFmtId="3" fontId="25" fillId="0" borderId="23" xfId="0" applyNumberFormat="1" applyFont="1" applyBorder="1" applyAlignment="1">
      <alignment horizontal="right" wrapText="1"/>
    </xf>
    <xf numFmtId="3" fontId="0" fillId="0" borderId="28" xfId="0" applyNumberFormat="1" applyFill="1" applyBorder="1" applyAlignment="1"/>
    <xf numFmtId="3" fontId="23" fillId="0" borderId="28" xfId="0" applyNumberFormat="1" applyFont="1" applyFill="1" applyBorder="1" applyAlignment="1">
      <alignment wrapText="1"/>
    </xf>
    <xf numFmtId="3" fontId="23" fillId="0" borderId="23" xfId="0" applyNumberFormat="1" applyFont="1" applyFill="1" applyBorder="1" applyAlignment="1">
      <alignment horizontal="right" wrapText="1"/>
    </xf>
    <xf numFmtId="3" fontId="23" fillId="0" borderId="23" xfId="9" applyNumberFormat="1" applyFont="1" applyBorder="1" applyAlignment="1">
      <alignment wrapText="1"/>
    </xf>
    <xf numFmtId="3" fontId="0" fillId="0" borderId="28" xfId="0" applyNumberFormat="1" applyBorder="1" applyAlignment="1"/>
    <xf numFmtId="3" fontId="23" fillId="0" borderId="28" xfId="9" applyNumberFormat="1" applyFont="1" applyBorder="1" applyAlignment="1">
      <alignment wrapText="1"/>
    </xf>
    <xf numFmtId="3" fontId="25" fillId="0" borderId="28" xfId="0" applyNumberFormat="1" applyFont="1" applyBorder="1" applyAlignment="1">
      <alignment wrapText="1"/>
    </xf>
    <xf numFmtId="3" fontId="25" fillId="0" borderId="28" xfId="0" applyNumberFormat="1" applyFont="1" applyFill="1" applyBorder="1" applyAlignment="1">
      <alignment wrapText="1"/>
    </xf>
    <xf numFmtId="3" fontId="0" fillId="0" borderId="0" xfId="0" applyNumberFormat="1" applyAlignment="1"/>
    <xf numFmtId="3" fontId="25" fillId="0" borderId="28" xfId="0" applyNumberFormat="1" applyFont="1" applyFill="1" applyBorder="1" applyAlignment="1">
      <alignment horizontal="right" wrapText="1"/>
    </xf>
    <xf numFmtId="3" fontId="25" fillId="0" borderId="28" xfId="0" applyNumberFormat="1" applyFont="1" applyBorder="1" applyAlignment="1">
      <alignment horizontal="right" wrapText="1"/>
    </xf>
    <xf numFmtId="3" fontId="23" fillId="0" borderId="28" xfId="0" applyNumberFormat="1" applyFont="1" applyBorder="1" applyAlignment="1">
      <alignment wrapText="1"/>
    </xf>
    <xf numFmtId="3" fontId="23" fillId="0" borderId="28" xfId="0" applyNumberFormat="1" applyFont="1" applyBorder="1" applyAlignment="1">
      <alignment horizontal="right" wrapText="1"/>
    </xf>
    <xf numFmtId="3" fontId="24" fillId="0" borderId="23" xfId="0" applyNumberFormat="1" applyFont="1" applyBorder="1" applyAlignment="1">
      <alignment wrapText="1"/>
    </xf>
    <xf numFmtId="3" fontId="24" fillId="0" borderId="23" xfId="0" applyNumberFormat="1" applyFont="1" applyBorder="1" applyAlignment="1">
      <alignment horizontal="right" wrapText="1"/>
    </xf>
    <xf numFmtId="3" fontId="24" fillId="0" borderId="26" xfId="0" applyNumberFormat="1" applyFont="1" applyBorder="1" applyAlignment="1">
      <alignment wrapText="1"/>
    </xf>
    <xf numFmtId="3" fontId="24" fillId="0" borderId="26" xfId="0" applyNumberFormat="1" applyFont="1" applyBorder="1" applyAlignment="1">
      <alignment horizontal="right" wrapText="1"/>
    </xf>
    <xf numFmtId="0" fontId="28" fillId="0" borderId="0" xfId="0" applyFont="1" applyBorder="1" applyAlignment="1">
      <alignment vertical="center" wrapText="1"/>
    </xf>
    <xf numFmtId="0" fontId="28" fillId="0" borderId="0" xfId="0" applyFont="1" applyAlignment="1" applyProtection="1">
      <alignment vertical="center"/>
    </xf>
    <xf numFmtId="0" fontId="30" fillId="0" borderId="28" xfId="0" applyFont="1" applyBorder="1" applyAlignment="1">
      <alignment horizontal="justify" vertical="center" wrapText="1"/>
    </xf>
    <xf numFmtId="0" fontId="31" fillId="0" borderId="23" xfId="0" applyFont="1" applyBorder="1" applyAlignment="1">
      <alignment horizontal="justify" vertical="center" wrapText="1"/>
    </xf>
    <xf numFmtId="0" fontId="30" fillId="0" borderId="28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justify" vertical="center" wrapText="1"/>
    </xf>
    <xf numFmtId="0" fontId="28" fillId="0" borderId="28" xfId="0" applyFont="1" applyBorder="1" applyAlignment="1">
      <alignment horizontal="left" vertical="center" wrapText="1" indent="1"/>
    </xf>
    <xf numFmtId="0" fontId="28" fillId="0" borderId="28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justify" vertical="center" wrapText="1"/>
    </xf>
    <xf numFmtId="0" fontId="30" fillId="0" borderId="26" xfId="0" applyFont="1" applyBorder="1" applyAlignment="1">
      <alignment horizontal="justify" vertical="center" wrapText="1"/>
    </xf>
    <xf numFmtId="0" fontId="30" fillId="0" borderId="23" xfId="0" applyFont="1" applyBorder="1" applyAlignment="1">
      <alignment horizontal="right" vertical="center" wrapText="1"/>
    </xf>
    <xf numFmtId="3" fontId="30" fillId="0" borderId="23" xfId="0" applyNumberFormat="1" applyFont="1" applyBorder="1" applyAlignment="1">
      <alignment horizontal="right" vertical="center" wrapText="1"/>
    </xf>
    <xf numFmtId="3" fontId="28" fillId="0" borderId="23" xfId="0" applyNumberFormat="1" applyFont="1" applyBorder="1" applyAlignment="1">
      <alignment horizontal="right" vertical="center" wrapText="1"/>
    </xf>
    <xf numFmtId="14" fontId="28" fillId="0" borderId="23" xfId="0" applyNumberFormat="1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3" fontId="28" fillId="0" borderId="23" xfId="0" applyNumberFormat="1" applyFont="1" applyBorder="1" applyAlignment="1">
      <alignment vertical="center" wrapText="1"/>
    </xf>
    <xf numFmtId="43" fontId="30" fillId="0" borderId="23" xfId="0" applyNumberFormat="1" applyFont="1" applyBorder="1" applyAlignment="1">
      <alignment horizontal="justify" vertical="center" wrapText="1"/>
    </xf>
    <xf numFmtId="168" fontId="30" fillId="0" borderId="23" xfId="0" applyNumberFormat="1" applyFont="1" applyBorder="1" applyAlignment="1">
      <alignment horizontal="justify" vertical="center" wrapText="1"/>
    </xf>
    <xf numFmtId="0" fontId="17" fillId="0" borderId="16" xfId="6" applyFont="1" applyBorder="1" applyAlignment="1">
      <alignment horizontal="left" vertical="center" wrapText="1"/>
    </xf>
    <xf numFmtId="0" fontId="8" fillId="2" borderId="0" xfId="11" applyFont="1" applyFill="1" applyBorder="1"/>
    <xf numFmtId="0" fontId="8" fillId="0" borderId="0" xfId="12" applyFont="1" applyAlignment="1">
      <alignment vertical="center"/>
    </xf>
    <xf numFmtId="0" fontId="8" fillId="0" borderId="0" xfId="11" applyFont="1" applyAlignment="1">
      <alignment vertical="center"/>
    </xf>
    <xf numFmtId="0" fontId="17" fillId="0" borderId="28" xfId="0" applyFont="1" applyBorder="1" applyAlignment="1">
      <alignment horizontal="left" vertical="center" wrapText="1"/>
    </xf>
    <xf numFmtId="0" fontId="17" fillId="0" borderId="28" xfId="12" applyFont="1" applyFill="1" applyBorder="1" applyAlignment="1">
      <alignment horizontal="left" vertical="center" indent="2"/>
    </xf>
    <xf numFmtId="0" fontId="17" fillId="0" borderId="0" xfId="12" applyFont="1" applyAlignment="1">
      <alignment vertical="center"/>
    </xf>
    <xf numFmtId="0" fontId="17" fillId="0" borderId="0" xfId="11" applyFont="1" applyAlignment="1">
      <alignment vertical="center"/>
    </xf>
    <xf numFmtId="0" fontId="8" fillId="0" borderId="0" xfId="10" applyFont="1" applyAlignment="1">
      <alignment vertical="center"/>
    </xf>
    <xf numFmtId="4" fontId="17" fillId="0" borderId="18" xfId="10" applyNumberFormat="1" applyFont="1" applyBorder="1"/>
    <xf numFmtId="0" fontId="8" fillId="0" borderId="0" xfId="10" applyFont="1"/>
    <xf numFmtId="4" fontId="8" fillId="0" borderId="0" xfId="10" applyNumberFormat="1" applyFont="1"/>
    <xf numFmtId="0" fontId="0" fillId="0" borderId="0" xfId="0" applyFill="1" applyBorder="1"/>
    <xf numFmtId="4" fontId="8" fillId="0" borderId="23" xfId="6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3" fontId="17" fillId="0" borderId="28" xfId="6" applyNumberFormat="1" applyFont="1" applyBorder="1" applyAlignment="1">
      <alignment horizontal="right" vertical="center" wrapText="1"/>
    </xf>
    <xf numFmtId="3" fontId="17" fillId="0" borderId="28" xfId="6" applyNumberFormat="1" applyFont="1" applyBorder="1" applyAlignment="1">
      <alignment horizontal="right" vertical="center"/>
    </xf>
    <xf numFmtId="3" fontId="17" fillId="0" borderId="23" xfId="6" applyNumberFormat="1" applyFont="1" applyBorder="1" applyAlignment="1">
      <alignment horizontal="right" vertical="center"/>
    </xf>
    <xf numFmtId="0" fontId="8" fillId="0" borderId="16" xfId="6" applyFont="1" applyBorder="1" applyAlignment="1">
      <alignment horizontal="left" vertical="center"/>
    </xf>
    <xf numFmtId="0" fontId="8" fillId="0" borderId="23" xfId="6" applyFont="1" applyBorder="1" applyAlignment="1">
      <alignment horizontal="left" vertical="center"/>
    </xf>
    <xf numFmtId="3" fontId="8" fillId="0" borderId="28" xfId="3" applyNumberFormat="1" applyFont="1" applyBorder="1" applyAlignment="1">
      <alignment horizontal="right"/>
    </xf>
    <xf numFmtId="3" fontId="8" fillId="0" borderId="28" xfId="6" applyNumberFormat="1" applyFont="1" applyBorder="1" applyAlignment="1">
      <alignment horizontal="right" vertical="center"/>
    </xf>
    <xf numFmtId="0" fontId="17" fillId="0" borderId="16" xfId="6" applyFont="1" applyBorder="1" applyAlignment="1">
      <alignment vertical="center"/>
    </xf>
    <xf numFmtId="0" fontId="17" fillId="0" borderId="23" xfId="6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right"/>
    </xf>
    <xf numFmtId="0" fontId="8" fillId="0" borderId="23" xfId="6" applyFont="1" applyBorder="1" applyAlignment="1">
      <alignment horizontal="left" vertical="center" wrapText="1"/>
    </xf>
    <xf numFmtId="0" fontId="17" fillId="0" borderId="18" xfId="6" applyFont="1" applyBorder="1" applyAlignment="1">
      <alignment vertical="center"/>
    </xf>
    <xf numFmtId="0" fontId="17" fillId="0" borderId="20" xfId="6" applyFont="1" applyBorder="1" applyAlignment="1">
      <alignment vertical="center"/>
    </xf>
    <xf numFmtId="3" fontId="17" fillId="0" borderId="20" xfId="6" applyNumberFormat="1" applyFont="1" applyBorder="1" applyAlignment="1">
      <alignment horizontal="right" vertical="center"/>
    </xf>
    <xf numFmtId="0" fontId="9" fillId="0" borderId="0" xfId="6" applyFill="1" applyBorder="1"/>
    <xf numFmtId="165" fontId="20" fillId="0" borderId="0" xfId="5" applyNumberFormat="1" applyFont="1" applyFill="1" applyBorder="1" applyAlignment="1" applyProtection="1">
      <alignment horizontal="center"/>
    </xf>
    <xf numFmtId="0" fontId="32" fillId="0" borderId="23" xfId="0" applyFont="1" applyFill="1" applyBorder="1" applyAlignment="1">
      <alignment horizontal="center" vertical="center" wrapText="1"/>
    </xf>
    <xf numFmtId="0" fontId="19" fillId="0" borderId="0" xfId="11" applyFont="1"/>
    <xf numFmtId="0" fontId="19" fillId="0" borderId="0" xfId="11" applyFont="1" applyBorder="1"/>
    <xf numFmtId="0" fontId="33" fillId="0" borderId="0" xfId="0" applyFont="1"/>
    <xf numFmtId="0" fontId="33" fillId="0" borderId="0" xfId="0" applyFont="1" applyFill="1" applyBorder="1"/>
    <xf numFmtId="0" fontId="20" fillId="0" borderId="0" xfId="6" applyFont="1" applyFill="1" applyBorder="1" applyAlignment="1">
      <alignment horizontal="center" vertical="center"/>
    </xf>
    <xf numFmtId="0" fontId="20" fillId="0" borderId="17" xfId="6" applyFont="1" applyFill="1" applyBorder="1" applyAlignment="1">
      <alignment horizontal="center" vertical="center"/>
    </xf>
    <xf numFmtId="0" fontId="33" fillId="0" borderId="0" xfId="0" applyFont="1" applyFill="1"/>
    <xf numFmtId="0" fontId="22" fillId="0" borderId="0" xfId="0" applyFont="1" applyAlignment="1">
      <alignment vertical="center"/>
    </xf>
    <xf numFmtId="3" fontId="17" fillId="4" borderId="11" xfId="7" applyNumberFormat="1" applyFont="1" applyFill="1" applyBorder="1"/>
    <xf numFmtId="0" fontId="20" fillId="6" borderId="27" xfId="5" applyFont="1" applyFill="1" applyBorder="1" applyAlignment="1">
      <alignment horizontal="center" vertical="center"/>
    </xf>
    <xf numFmtId="0" fontId="20" fillId="6" borderId="27" xfId="5" applyFont="1" applyFill="1" applyBorder="1" applyAlignment="1">
      <alignment horizontal="center" vertical="center" wrapText="1"/>
    </xf>
    <xf numFmtId="0" fontId="20" fillId="6" borderId="26" xfId="6" applyFont="1" applyFill="1" applyBorder="1" applyAlignment="1">
      <alignment horizontal="center" vertical="center" wrapText="1"/>
    </xf>
    <xf numFmtId="0" fontId="6" fillId="0" borderId="28" xfId="12" applyFont="1" applyFill="1" applyBorder="1" applyAlignment="1">
      <alignment horizontal="left" vertical="center" indent="2"/>
    </xf>
    <xf numFmtId="3" fontId="11" fillId="0" borderId="0" xfId="0" applyNumberFormat="1" applyFont="1"/>
    <xf numFmtId="3" fontId="20" fillId="0" borderId="9" xfId="5" applyNumberFormat="1" applyFont="1" applyFill="1" applyBorder="1" applyAlignment="1">
      <alignment horizontal="right" vertical="center"/>
    </xf>
    <xf numFmtId="3" fontId="17" fillId="0" borderId="9" xfId="6" applyNumberFormat="1" applyFont="1" applyFill="1" applyBorder="1"/>
    <xf numFmtId="3" fontId="17" fillId="0" borderId="11" xfId="6" applyNumberFormat="1" applyFont="1" applyBorder="1"/>
    <xf numFmtId="3" fontId="17" fillId="0" borderId="14" xfId="6" applyNumberFormat="1" applyFont="1" applyBorder="1"/>
    <xf numFmtId="0" fontId="4" fillId="0" borderId="28" xfId="12" applyFont="1" applyFill="1" applyBorder="1" applyAlignment="1">
      <alignment horizontal="left" vertical="center" indent="2"/>
    </xf>
    <xf numFmtId="0" fontId="4" fillId="2" borderId="11" xfId="6" applyFont="1" applyFill="1" applyBorder="1" applyAlignment="1">
      <alignment horizontal="left" indent="2"/>
    </xf>
    <xf numFmtId="3" fontId="9" fillId="2" borderId="9" xfId="6" applyNumberFormat="1" applyFill="1" applyBorder="1"/>
    <xf numFmtId="3" fontId="17" fillId="0" borderId="28" xfId="3" applyNumberFormat="1" applyFont="1" applyBorder="1" applyAlignment="1">
      <alignment horizontal="right"/>
    </xf>
    <xf numFmtId="3" fontId="20" fillId="2" borderId="28" xfId="5" applyNumberFormat="1" applyFont="1" applyFill="1" applyBorder="1" applyAlignment="1">
      <alignment horizontal="right" vertical="center"/>
    </xf>
    <xf numFmtId="3" fontId="8" fillId="0" borderId="28" xfId="11" applyNumberFormat="1" applyFont="1" applyFill="1" applyBorder="1" applyAlignment="1">
      <alignment horizontal="right" vertical="center"/>
    </xf>
    <xf numFmtId="3" fontId="8" fillId="0" borderId="28" xfId="10" applyNumberFormat="1" applyFont="1" applyFill="1" applyBorder="1" applyAlignment="1">
      <alignment horizontal="right" vertical="center"/>
    </xf>
    <xf numFmtId="3" fontId="17" fillId="0" borderId="30" xfId="10" applyNumberFormat="1" applyFont="1" applyBorder="1"/>
    <xf numFmtId="3" fontId="3" fillId="2" borderId="11" xfId="7" applyNumberFormat="1" applyFont="1" applyFill="1" applyBorder="1"/>
    <xf numFmtId="3" fontId="3" fillId="0" borderId="11" xfId="6" applyNumberFormat="1" applyFont="1" applyBorder="1"/>
    <xf numFmtId="3" fontId="19" fillId="0" borderId="11" xfId="6" applyNumberFormat="1" applyFont="1" applyBorder="1"/>
    <xf numFmtId="43" fontId="17" fillId="0" borderId="14" xfId="9" applyFont="1" applyBorder="1"/>
    <xf numFmtId="3" fontId="9" fillId="0" borderId="0" xfId="6" applyNumberFormat="1"/>
    <xf numFmtId="3" fontId="19" fillId="2" borderId="11" xfId="7" applyNumberFormat="1" applyFont="1" applyFill="1" applyBorder="1"/>
    <xf numFmtId="0" fontId="17" fillId="2" borderId="0" xfId="6" applyFont="1" applyFill="1" applyBorder="1" applyAlignment="1">
      <alignment horizontal="center"/>
    </xf>
    <xf numFmtId="165" fontId="20" fillId="2" borderId="0" xfId="5" applyNumberFormat="1" applyFont="1" applyFill="1" applyBorder="1" applyAlignment="1" applyProtection="1">
      <alignment horizontal="center"/>
    </xf>
    <xf numFmtId="0" fontId="33" fillId="2" borderId="0" xfId="0" applyFont="1" applyFill="1" applyProtection="1"/>
    <xf numFmtId="3" fontId="33" fillId="2" borderId="0" xfId="0" applyNumberFormat="1" applyFont="1" applyFill="1" applyProtection="1"/>
    <xf numFmtId="0" fontId="33" fillId="2" borderId="0" xfId="0" applyFont="1" applyFill="1"/>
    <xf numFmtId="0" fontId="38" fillId="2" borderId="11" xfId="0" applyFont="1" applyFill="1" applyBorder="1" applyAlignment="1" applyProtection="1">
      <alignment vertical="center" wrapText="1"/>
    </xf>
    <xf numFmtId="3" fontId="39" fillId="2" borderId="11" xfId="0" applyNumberFormat="1" applyFont="1" applyFill="1" applyBorder="1" applyAlignment="1" applyProtection="1">
      <alignment horizontal="right" wrapText="1"/>
      <protection locked="0"/>
    </xf>
    <xf numFmtId="2" fontId="33" fillId="2" borderId="0" xfId="0" applyNumberFormat="1" applyFont="1" applyFill="1" applyProtection="1"/>
    <xf numFmtId="0" fontId="40" fillId="2" borderId="11" xfId="0" applyFont="1" applyFill="1" applyBorder="1" applyAlignment="1" applyProtection="1">
      <alignment horizontal="left" vertical="center" wrapText="1" indent="2"/>
    </xf>
    <xf numFmtId="3" fontId="41" fillId="2" borderId="11" xfId="8" applyNumberFormat="1" applyFont="1" applyFill="1" applyBorder="1" applyAlignment="1" applyProtection="1">
      <alignment horizontal="right" wrapText="1"/>
      <protection locked="0"/>
    </xf>
    <xf numFmtId="3" fontId="41" fillId="2" borderId="11" xfId="0" applyNumberFormat="1" applyFont="1" applyFill="1" applyBorder="1" applyAlignment="1" applyProtection="1">
      <alignment horizontal="right" wrapText="1"/>
      <protection locked="0"/>
    </xf>
    <xf numFmtId="0" fontId="38" fillId="2" borderId="10" xfId="0" applyFont="1" applyFill="1" applyBorder="1" applyAlignment="1" applyProtection="1">
      <alignment vertical="center" wrapText="1"/>
    </xf>
    <xf numFmtId="3" fontId="39" fillId="2" borderId="10" xfId="0" applyNumberFormat="1" applyFont="1" applyFill="1" applyBorder="1" applyAlignment="1" applyProtection="1">
      <alignment horizontal="right" wrapText="1"/>
      <protection locked="0"/>
    </xf>
    <xf numFmtId="0" fontId="40" fillId="2" borderId="11" xfId="0" applyFont="1" applyFill="1" applyBorder="1" applyAlignment="1" applyProtection="1">
      <alignment horizontal="left" vertical="center" wrapText="1" indent="1"/>
    </xf>
    <xf numFmtId="0" fontId="38" fillId="2" borderId="11" xfId="0" applyFont="1" applyFill="1" applyBorder="1" applyAlignment="1" applyProtection="1">
      <alignment vertical="center"/>
    </xf>
    <xf numFmtId="3" fontId="39" fillId="2" borderId="11" xfId="0" applyNumberFormat="1" applyFont="1" applyFill="1" applyBorder="1" applyAlignment="1" applyProtection="1">
      <alignment horizontal="right"/>
      <protection locked="0"/>
    </xf>
    <xf numFmtId="0" fontId="40" fillId="2" borderId="11" xfId="0" applyFont="1" applyFill="1" applyBorder="1" applyAlignment="1" applyProtection="1">
      <alignment horizontal="left" vertical="center" indent="1"/>
    </xf>
    <xf numFmtId="3" fontId="41" fillId="2" borderId="11" xfId="0" applyNumberFormat="1" applyFont="1" applyFill="1" applyBorder="1" applyAlignment="1" applyProtection="1">
      <alignment horizontal="right"/>
      <protection locked="0"/>
    </xf>
    <xf numFmtId="0" fontId="38" fillId="2" borderId="10" xfId="0" applyFont="1" applyFill="1" applyBorder="1" applyAlignment="1" applyProtection="1">
      <alignment vertical="center"/>
    </xf>
    <xf numFmtId="3" fontId="39" fillId="2" borderId="10" xfId="0" applyNumberFormat="1" applyFont="1" applyFill="1" applyBorder="1" applyAlignment="1" applyProtection="1">
      <alignment horizontal="right"/>
      <protection locked="0"/>
    </xf>
    <xf numFmtId="0" fontId="40" fillId="2" borderId="11" xfId="0" applyFont="1" applyFill="1" applyBorder="1" applyAlignment="1" applyProtection="1">
      <alignment vertical="center"/>
    </xf>
    <xf numFmtId="3" fontId="41" fillId="2" borderId="11" xfId="0" applyNumberFormat="1" applyFont="1" applyFill="1" applyBorder="1" applyAlignment="1" applyProtection="1">
      <alignment horizontal="right"/>
    </xf>
    <xf numFmtId="0" fontId="33" fillId="2" borderId="0" xfId="0" applyFont="1" applyFill="1" applyAlignment="1" applyProtection="1">
      <alignment vertical="center" wrapText="1"/>
    </xf>
    <xf numFmtId="2" fontId="33" fillId="2" borderId="0" xfId="0" applyNumberFormat="1" applyFont="1" applyFill="1" applyAlignment="1" applyProtection="1">
      <alignment vertical="center" wrapText="1"/>
    </xf>
    <xf numFmtId="3" fontId="33" fillId="2" borderId="0" xfId="0" applyNumberFormat="1" applyFont="1" applyFill="1"/>
    <xf numFmtId="0" fontId="20" fillId="7" borderId="14" xfId="5" applyFont="1" applyFill="1" applyBorder="1" applyAlignment="1">
      <alignment horizontal="center" vertical="center"/>
    </xf>
    <xf numFmtId="0" fontId="20" fillId="7" borderId="14" xfId="5" applyFont="1" applyFill="1" applyBorder="1" applyAlignment="1">
      <alignment horizontal="center" vertical="center" wrapText="1"/>
    </xf>
    <xf numFmtId="0" fontId="20" fillId="7" borderId="10" xfId="5" applyFont="1" applyFill="1" applyBorder="1" applyAlignment="1">
      <alignment horizontal="center" vertical="center"/>
    </xf>
    <xf numFmtId="0" fontId="17" fillId="7" borderId="14" xfId="6" applyFont="1" applyFill="1" applyBorder="1" applyAlignment="1">
      <alignment horizontal="center"/>
    </xf>
    <xf numFmtId="0" fontId="17" fillId="7" borderId="14" xfId="6" applyFont="1" applyFill="1" applyBorder="1" applyAlignment="1">
      <alignment horizontal="center" wrapText="1"/>
    </xf>
    <xf numFmtId="0" fontId="38" fillId="7" borderId="14" xfId="0" applyFont="1" applyFill="1" applyBorder="1" applyAlignment="1" applyProtection="1">
      <alignment vertical="center"/>
    </xf>
    <xf numFmtId="3" fontId="38" fillId="7" borderId="14" xfId="0" applyNumberFormat="1" applyFont="1" applyFill="1" applyBorder="1" applyAlignment="1" applyProtection="1">
      <alignment horizontal="center" vertical="center" wrapText="1"/>
    </xf>
    <xf numFmtId="3" fontId="38" fillId="7" borderId="14" xfId="0" applyNumberFormat="1" applyFont="1" applyFill="1" applyBorder="1" applyAlignment="1" applyProtection="1">
      <alignment horizontal="center" wrapText="1"/>
    </xf>
    <xf numFmtId="4" fontId="8" fillId="0" borderId="0" xfId="10" applyNumberFormat="1" applyFont="1" applyFill="1"/>
    <xf numFmtId="0" fontId="8" fillId="0" borderId="0" xfId="10" applyFont="1" applyFill="1"/>
    <xf numFmtId="3" fontId="39" fillId="7" borderId="11" xfId="0" applyNumberFormat="1" applyFont="1" applyFill="1" applyBorder="1" applyAlignment="1" applyProtection="1">
      <alignment horizontal="right" wrapText="1"/>
      <protection locked="0"/>
    </xf>
    <xf numFmtId="3" fontId="41" fillId="7" borderId="11" xfId="0" applyNumberFormat="1" applyFont="1" applyFill="1" applyBorder="1" applyAlignment="1" applyProtection="1">
      <alignment horizontal="right" wrapText="1"/>
      <protection locked="0"/>
    </xf>
    <xf numFmtId="3" fontId="41" fillId="7" borderId="11" xfId="0" applyNumberFormat="1" applyFont="1" applyFill="1" applyBorder="1" applyAlignment="1" applyProtection="1">
      <alignment horizontal="right"/>
      <protection locked="0"/>
    </xf>
    <xf numFmtId="0" fontId="40" fillId="2" borderId="11" xfId="0" applyFont="1" applyFill="1" applyBorder="1" applyAlignment="1" applyProtection="1">
      <alignment vertical="center" wrapText="1"/>
    </xf>
    <xf numFmtId="8" fontId="0" fillId="0" borderId="0" xfId="0" applyNumberFormat="1"/>
    <xf numFmtId="170" fontId="0" fillId="0" borderId="0" xfId="0" applyNumberFormat="1"/>
    <xf numFmtId="43" fontId="0" fillId="0" borderId="0" xfId="0" applyNumberFormat="1"/>
    <xf numFmtId="0" fontId="43" fillId="0" borderId="0" xfId="14" applyFont="1"/>
    <xf numFmtId="43" fontId="43" fillId="0" borderId="0" xfId="9" applyFont="1"/>
    <xf numFmtId="0" fontId="45" fillId="0" borderId="0" xfId="14" applyFont="1"/>
    <xf numFmtId="43" fontId="45" fillId="0" borderId="0" xfId="9" applyFont="1"/>
    <xf numFmtId="0" fontId="44" fillId="0" borderId="0" xfId="14" applyFont="1" applyFill="1" applyBorder="1" applyAlignment="1">
      <alignment horizontal="center" vertical="center"/>
    </xf>
    <xf numFmtId="0" fontId="45" fillId="0" borderId="0" xfId="14" applyFont="1" applyFill="1" applyBorder="1"/>
    <xf numFmtId="43" fontId="45" fillId="0" borderId="0" xfId="9" applyFont="1" applyFill="1" applyBorder="1"/>
    <xf numFmtId="0" fontId="34" fillId="6" borderId="30" xfId="5" applyFont="1" applyFill="1" applyBorder="1" applyAlignment="1">
      <alignment horizontal="center" vertical="center"/>
    </xf>
    <xf numFmtId="0" fontId="34" fillId="6" borderId="30" xfId="5" applyFont="1" applyFill="1" applyBorder="1" applyAlignment="1">
      <alignment horizontal="center" vertical="center" wrapText="1"/>
    </xf>
    <xf numFmtId="0" fontId="46" fillId="0" borderId="16" xfId="14" applyFont="1" applyBorder="1" applyAlignment="1">
      <alignment horizontal="left" vertical="center" wrapText="1"/>
    </xf>
    <xf numFmtId="3" fontId="46" fillId="0" borderId="28" xfId="14" applyNumberFormat="1" applyFont="1" applyBorder="1" applyAlignment="1">
      <alignment vertical="center" wrapText="1"/>
    </xf>
    <xf numFmtId="3" fontId="43" fillId="0" borderId="0" xfId="14" applyNumberFormat="1" applyFont="1"/>
    <xf numFmtId="0" fontId="43" fillId="0" borderId="16" xfId="14" applyFont="1" applyBorder="1" applyAlignment="1">
      <alignment horizontal="left" vertical="center" wrapText="1" indent="2"/>
    </xf>
    <xf numFmtId="3" fontId="43" fillId="0" borderId="28" xfId="14" applyNumberFormat="1" applyFont="1" applyBorder="1" applyAlignment="1">
      <alignment horizontal="right" vertical="center" wrapText="1"/>
    </xf>
    <xf numFmtId="3" fontId="43" fillId="0" borderId="28" xfId="14" applyNumberFormat="1" applyFont="1" applyBorder="1" applyAlignment="1">
      <alignment horizontal="right"/>
    </xf>
    <xf numFmtId="0" fontId="43" fillId="0" borderId="16" xfId="14" applyFont="1" applyBorder="1" applyAlignment="1">
      <alignment horizontal="left" vertical="center" wrapText="1" indent="4"/>
    </xf>
    <xf numFmtId="43" fontId="43" fillId="0" borderId="0" xfId="14" applyNumberFormat="1" applyFont="1"/>
    <xf numFmtId="0" fontId="43" fillId="0" borderId="16" xfId="14" applyFont="1" applyBorder="1" applyAlignment="1">
      <alignment horizontal="left" vertical="center" wrapText="1"/>
    </xf>
    <xf numFmtId="3" fontId="46" fillId="0" borderId="28" xfId="14" applyNumberFormat="1" applyFont="1" applyBorder="1" applyAlignment="1">
      <alignment horizontal="right" vertical="center" wrapText="1"/>
    </xf>
    <xf numFmtId="3" fontId="46" fillId="0" borderId="23" xfId="14" applyNumberFormat="1" applyFont="1" applyBorder="1" applyAlignment="1">
      <alignment horizontal="right" vertical="center" wrapText="1"/>
    </xf>
    <xf numFmtId="3" fontId="43" fillId="0" borderId="28" xfId="14" applyNumberFormat="1" applyFont="1" applyFill="1" applyBorder="1" applyAlignment="1">
      <alignment horizontal="right" vertical="center" wrapText="1"/>
    </xf>
    <xf numFmtId="0" fontId="46" fillId="0" borderId="18" xfId="14" applyFont="1" applyBorder="1" applyAlignment="1">
      <alignment horizontal="left" vertical="center" wrapText="1"/>
    </xf>
    <xf numFmtId="3" fontId="46" fillId="0" borderId="30" xfId="14" applyNumberFormat="1" applyFont="1" applyBorder="1" applyAlignment="1">
      <alignment vertical="center" wrapText="1"/>
    </xf>
    <xf numFmtId="0" fontId="46" fillId="0" borderId="0" xfId="14" applyFont="1"/>
    <xf numFmtId="43" fontId="3" fillId="2" borderId="11" xfId="7" applyNumberFormat="1" applyFont="1" applyFill="1" applyBorder="1"/>
    <xf numFmtId="0" fontId="28" fillId="0" borderId="29" xfId="0" applyFont="1" applyBorder="1" applyAlignment="1">
      <alignment vertical="center" wrapText="1"/>
    </xf>
    <xf numFmtId="0" fontId="28" fillId="0" borderId="29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3" fillId="5" borderId="24" xfId="0" applyFont="1" applyFill="1" applyBorder="1" applyAlignment="1">
      <alignment horizontal="center" vertical="center"/>
    </xf>
    <xf numFmtId="0" fontId="23" fillId="5" borderId="28" xfId="0" applyFont="1" applyFill="1" applyBorder="1" applyAlignment="1">
      <alignment horizontal="center" vertical="center"/>
    </xf>
    <xf numFmtId="0" fontId="23" fillId="5" borderId="27" xfId="0" applyFont="1" applyFill="1" applyBorder="1" applyAlignment="1">
      <alignment horizontal="center" vertical="center"/>
    </xf>
    <xf numFmtId="0" fontId="23" fillId="5" borderId="24" xfId="0" applyFont="1" applyFill="1" applyBorder="1" applyAlignment="1">
      <alignment horizontal="center" vertical="center" wrapText="1"/>
    </xf>
    <xf numFmtId="0" fontId="23" fillId="5" borderId="28" xfId="0" applyFont="1" applyFill="1" applyBorder="1" applyAlignment="1">
      <alignment horizontal="center" vertical="center" wrapText="1"/>
    </xf>
    <xf numFmtId="0" fontId="23" fillId="5" borderId="27" xfId="0" applyFont="1" applyFill="1" applyBorder="1" applyAlignment="1">
      <alignment horizontal="center" vertical="center" wrapText="1"/>
    </xf>
    <xf numFmtId="0" fontId="24" fillId="0" borderId="25" xfId="0" applyFont="1" applyBorder="1" applyAlignment="1">
      <alignment horizontal="justify" vertical="center" wrapText="1"/>
    </xf>
    <xf numFmtId="0" fontId="24" fillId="0" borderId="26" xfId="0" applyFont="1" applyBorder="1" applyAlignment="1">
      <alignment horizontal="justify" vertical="center" wrapText="1"/>
    </xf>
    <xf numFmtId="0" fontId="23" fillId="0" borderId="16" xfId="0" applyFont="1" applyBorder="1" applyAlignment="1">
      <alignment horizontal="justify" vertical="center" wrapText="1"/>
    </xf>
    <xf numFmtId="0" fontId="23" fillId="0" borderId="23" xfId="0" applyFont="1" applyBorder="1" applyAlignment="1">
      <alignment horizontal="justify" vertical="center" wrapText="1"/>
    </xf>
    <xf numFmtId="0" fontId="24" fillId="0" borderId="16" xfId="0" applyFont="1" applyBorder="1" applyAlignment="1">
      <alignment horizontal="justify" vertical="center" wrapText="1"/>
    </xf>
    <xf numFmtId="0" fontId="24" fillId="0" borderId="23" xfId="0" applyFont="1" applyBorder="1" applyAlignment="1">
      <alignment horizontal="justify" vertical="center" wrapText="1"/>
    </xf>
    <xf numFmtId="0" fontId="23" fillId="0" borderId="21" xfId="0" applyFont="1" applyBorder="1" applyAlignment="1">
      <alignment horizontal="justify" vertical="center" wrapText="1"/>
    </xf>
    <xf numFmtId="0" fontId="23" fillId="0" borderId="22" xfId="0" applyFont="1" applyBorder="1" applyAlignment="1">
      <alignment horizontal="justify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3" fillId="2" borderId="0" xfId="0" applyFont="1" applyFill="1" applyAlignment="1" applyProtection="1">
      <alignment horizontal="left" vertical="center" wrapText="1"/>
    </xf>
    <xf numFmtId="2" fontId="33" fillId="2" borderId="0" xfId="0" applyNumberFormat="1" applyFont="1" applyFill="1" applyAlignment="1" applyProtection="1">
      <alignment horizontal="left" vertical="center" wrapText="1"/>
    </xf>
    <xf numFmtId="2" fontId="37" fillId="7" borderId="1" xfId="0" applyNumberFormat="1" applyFont="1" applyFill="1" applyBorder="1" applyAlignment="1" applyProtection="1">
      <alignment horizontal="center" vertical="top" wrapText="1"/>
      <protection locked="0"/>
    </xf>
    <xf numFmtId="0" fontId="34" fillId="7" borderId="2" xfId="0" applyFont="1" applyFill="1" applyBorder="1" applyAlignment="1">
      <alignment horizontal="center" vertical="top" wrapText="1"/>
    </xf>
    <xf numFmtId="0" fontId="34" fillId="7" borderId="3" xfId="0" applyFont="1" applyFill="1" applyBorder="1" applyAlignment="1">
      <alignment horizontal="center" vertical="top" wrapText="1"/>
    </xf>
    <xf numFmtId="0" fontId="38" fillId="7" borderId="4" xfId="0" applyFont="1" applyFill="1" applyBorder="1" applyAlignment="1" applyProtection="1">
      <alignment horizontal="center" vertical="center"/>
    </xf>
    <xf numFmtId="0" fontId="38" fillId="7" borderId="0" xfId="0" applyFont="1" applyFill="1" applyBorder="1" applyAlignment="1" applyProtection="1">
      <alignment horizontal="center" vertical="center"/>
    </xf>
    <xf numFmtId="0" fontId="38" fillId="7" borderId="5" xfId="0" applyFont="1" applyFill="1" applyBorder="1" applyAlignment="1" applyProtection="1">
      <alignment horizontal="center" vertical="center"/>
    </xf>
    <xf numFmtId="2" fontId="38" fillId="7" borderId="4" xfId="0" applyNumberFormat="1" applyFont="1" applyFill="1" applyBorder="1" applyAlignment="1" applyProtection="1">
      <alignment horizontal="center" vertical="center"/>
    </xf>
    <xf numFmtId="2" fontId="38" fillId="7" borderId="0" xfId="0" applyNumberFormat="1" applyFont="1" applyFill="1" applyBorder="1" applyAlignment="1" applyProtection="1">
      <alignment horizontal="center" vertical="center"/>
    </xf>
    <xf numFmtId="2" fontId="38" fillId="7" borderId="5" xfId="0" applyNumberFormat="1" applyFont="1" applyFill="1" applyBorder="1" applyAlignment="1" applyProtection="1">
      <alignment horizontal="center" vertical="center"/>
    </xf>
    <xf numFmtId="0" fontId="38" fillId="7" borderId="6" xfId="0" applyFont="1" applyFill="1" applyBorder="1" applyAlignment="1" applyProtection="1">
      <alignment horizontal="center" vertical="center"/>
    </xf>
    <xf numFmtId="0" fontId="38" fillId="7" borderId="7" xfId="0" applyFont="1" applyFill="1" applyBorder="1" applyAlignment="1" applyProtection="1">
      <alignment horizontal="center" vertical="center"/>
    </xf>
    <xf numFmtId="0" fontId="38" fillId="7" borderId="8" xfId="0" applyFont="1" applyFill="1" applyBorder="1" applyAlignment="1" applyProtection="1">
      <alignment horizontal="center" vertical="center"/>
    </xf>
    <xf numFmtId="0" fontId="5" fillId="2" borderId="0" xfId="6" applyFont="1" applyFill="1" applyBorder="1" applyAlignment="1">
      <alignment horizontal="left" wrapText="1"/>
    </xf>
    <xf numFmtId="0" fontId="9" fillId="2" borderId="0" xfId="6" applyFill="1" applyBorder="1" applyAlignment="1">
      <alignment horizontal="left" wrapText="1"/>
    </xf>
    <xf numFmtId="0" fontId="7" fillId="2" borderId="0" xfId="6" applyFont="1" applyFill="1" applyBorder="1" applyAlignment="1">
      <alignment horizontal="left" wrapText="1"/>
    </xf>
    <xf numFmtId="0" fontId="17" fillId="0" borderId="0" xfId="6" applyFont="1" applyAlignment="1">
      <alignment horizontal="right"/>
    </xf>
    <xf numFmtId="0" fontId="17" fillId="7" borderId="14" xfId="6" applyFont="1" applyFill="1" applyBorder="1" applyAlignment="1">
      <alignment horizontal="center" vertical="center" wrapText="1"/>
    </xf>
    <xf numFmtId="3" fontId="17" fillId="7" borderId="14" xfId="6" applyNumberFormat="1" applyFont="1" applyFill="1" applyBorder="1" applyAlignment="1">
      <alignment horizontal="center"/>
    </xf>
    <xf numFmtId="0" fontId="17" fillId="7" borderId="14" xfId="6" applyFont="1" applyFill="1" applyBorder="1" applyAlignment="1">
      <alignment horizontal="center"/>
    </xf>
    <xf numFmtId="0" fontId="17" fillId="7" borderId="6" xfId="6" applyFont="1" applyFill="1" applyBorder="1" applyAlignment="1">
      <alignment horizontal="center"/>
    </xf>
    <xf numFmtId="0" fontId="17" fillId="7" borderId="7" xfId="6" applyFont="1" applyFill="1" applyBorder="1" applyAlignment="1">
      <alignment horizontal="center"/>
    </xf>
    <xf numFmtId="0" fontId="17" fillId="7" borderId="8" xfId="6" applyFont="1" applyFill="1" applyBorder="1" applyAlignment="1">
      <alignment horizontal="center"/>
    </xf>
    <xf numFmtId="2" fontId="17" fillId="7" borderId="4" xfId="6" applyNumberFormat="1" applyFont="1" applyFill="1" applyBorder="1" applyAlignment="1">
      <alignment horizontal="center"/>
    </xf>
    <xf numFmtId="0" fontId="17" fillId="7" borderId="0" xfId="6" applyFont="1" applyFill="1" applyBorder="1" applyAlignment="1">
      <alignment horizontal="center"/>
    </xf>
    <xf numFmtId="0" fontId="17" fillId="7" borderId="5" xfId="6" applyFont="1" applyFill="1" applyBorder="1" applyAlignment="1">
      <alignment horizontal="center"/>
    </xf>
    <xf numFmtId="0" fontId="17" fillId="7" borderId="4" xfId="6" applyFont="1" applyFill="1" applyBorder="1" applyAlignment="1">
      <alignment horizontal="center"/>
    </xf>
    <xf numFmtId="0" fontId="17" fillId="7" borderId="1" xfId="6" applyFont="1" applyFill="1" applyBorder="1" applyAlignment="1">
      <alignment horizontal="center"/>
    </xf>
    <xf numFmtId="0" fontId="17" fillId="7" borderId="2" xfId="6" applyFont="1" applyFill="1" applyBorder="1" applyAlignment="1">
      <alignment horizontal="center"/>
    </xf>
    <xf numFmtId="0" fontId="17" fillId="7" borderId="3" xfId="6" applyFont="1" applyFill="1" applyBorder="1" applyAlignment="1">
      <alignment horizontal="center"/>
    </xf>
    <xf numFmtId="165" fontId="20" fillId="7" borderId="1" xfId="5" applyNumberFormat="1" applyFont="1" applyFill="1" applyBorder="1" applyAlignment="1" applyProtection="1">
      <alignment horizontal="center"/>
    </xf>
    <xf numFmtId="165" fontId="20" fillId="7" borderId="2" xfId="5" applyNumberFormat="1" applyFont="1" applyFill="1" applyBorder="1" applyAlignment="1" applyProtection="1">
      <alignment horizontal="center"/>
    </xf>
    <xf numFmtId="165" fontId="20" fillId="7" borderId="3" xfId="5" applyNumberFormat="1" applyFont="1" applyFill="1" applyBorder="1" applyAlignment="1" applyProtection="1">
      <alignment horizontal="center"/>
    </xf>
    <xf numFmtId="165" fontId="20" fillId="7" borderId="4" xfId="5" applyNumberFormat="1" applyFont="1" applyFill="1" applyBorder="1" applyAlignment="1" applyProtection="1">
      <alignment horizontal="center"/>
      <protection locked="0"/>
    </xf>
    <xf numFmtId="165" fontId="20" fillId="7" borderId="0" xfId="5" applyNumberFormat="1" applyFont="1" applyFill="1" applyBorder="1" applyAlignment="1" applyProtection="1">
      <alignment horizontal="center"/>
      <protection locked="0"/>
    </xf>
    <xf numFmtId="165" fontId="20" fillId="7" borderId="5" xfId="5" applyNumberFormat="1" applyFont="1" applyFill="1" applyBorder="1" applyAlignment="1" applyProtection="1">
      <alignment horizontal="center"/>
      <protection locked="0"/>
    </xf>
    <xf numFmtId="165" fontId="20" fillId="7" borderId="4" xfId="5" applyNumberFormat="1" applyFont="1" applyFill="1" applyBorder="1" applyAlignment="1" applyProtection="1">
      <alignment horizontal="center"/>
    </xf>
    <xf numFmtId="165" fontId="20" fillId="7" borderId="0" xfId="5" applyNumberFormat="1" applyFont="1" applyFill="1" applyBorder="1" applyAlignment="1" applyProtection="1">
      <alignment horizontal="center"/>
    </xf>
    <xf numFmtId="165" fontId="20" fillId="7" borderId="5" xfId="5" applyNumberFormat="1" applyFont="1" applyFill="1" applyBorder="1" applyAlignment="1" applyProtection="1">
      <alignment horizontal="center"/>
    </xf>
    <xf numFmtId="165" fontId="20" fillId="7" borderId="6" xfId="5" applyNumberFormat="1" applyFont="1" applyFill="1" applyBorder="1" applyAlignment="1" applyProtection="1">
      <alignment horizontal="center"/>
    </xf>
    <xf numFmtId="165" fontId="20" fillId="7" borderId="7" xfId="5" applyNumberFormat="1" applyFont="1" applyFill="1" applyBorder="1" applyAlignment="1" applyProtection="1">
      <alignment horizontal="center"/>
    </xf>
    <xf numFmtId="165" fontId="20" fillId="7" borderId="8" xfId="5" applyNumberFormat="1" applyFont="1" applyFill="1" applyBorder="1" applyAlignment="1" applyProtection="1">
      <alignment horizontal="center"/>
    </xf>
    <xf numFmtId="0" fontId="20" fillId="7" borderId="1" xfId="5" applyFont="1" applyFill="1" applyBorder="1" applyAlignment="1">
      <alignment horizontal="center" vertical="center"/>
    </xf>
    <xf numFmtId="0" fontId="20" fillId="7" borderId="3" xfId="5" applyFont="1" applyFill="1" applyBorder="1" applyAlignment="1">
      <alignment horizontal="center" vertical="center"/>
    </xf>
    <xf numFmtId="0" fontId="20" fillId="7" borderId="4" xfId="5" applyFont="1" applyFill="1" applyBorder="1" applyAlignment="1">
      <alignment horizontal="center" vertical="center"/>
    </xf>
    <xf numFmtId="0" fontId="20" fillId="7" borderId="5" xfId="5" applyFont="1" applyFill="1" applyBorder="1" applyAlignment="1">
      <alignment horizontal="center" vertical="center"/>
    </xf>
    <xf numFmtId="0" fontId="20" fillId="7" borderId="6" xfId="5" applyFont="1" applyFill="1" applyBorder="1" applyAlignment="1">
      <alignment horizontal="center" vertical="center"/>
    </xf>
    <xf numFmtId="0" fontId="20" fillId="7" borderId="8" xfId="5" applyFont="1" applyFill="1" applyBorder="1" applyAlignment="1">
      <alignment horizontal="center" vertical="center"/>
    </xf>
    <xf numFmtId="0" fontId="20" fillId="7" borderId="12" xfId="5" applyFont="1" applyFill="1" applyBorder="1" applyAlignment="1">
      <alignment horizontal="center" vertical="center"/>
    </xf>
    <xf numFmtId="0" fontId="20" fillId="7" borderId="13" xfId="5" applyFont="1" applyFill="1" applyBorder="1" applyAlignment="1">
      <alignment horizontal="center" vertical="center"/>
    </xf>
    <xf numFmtId="0" fontId="20" fillId="7" borderId="9" xfId="5" applyFont="1" applyFill="1" applyBorder="1" applyAlignment="1">
      <alignment horizontal="center" vertical="center"/>
    </xf>
    <xf numFmtId="0" fontId="20" fillId="7" borderId="10" xfId="5" applyFont="1" applyFill="1" applyBorder="1" applyAlignment="1">
      <alignment horizontal="center" vertical="center"/>
    </xf>
    <xf numFmtId="0" fontId="20" fillId="6" borderId="24" xfId="5" applyFont="1" applyFill="1" applyBorder="1" applyAlignment="1">
      <alignment horizontal="center" vertical="center"/>
    </xf>
    <xf numFmtId="0" fontId="20" fillId="6" borderId="27" xfId="5" applyFont="1" applyFill="1" applyBorder="1" applyAlignment="1">
      <alignment horizontal="center" vertical="center"/>
    </xf>
    <xf numFmtId="0" fontId="20" fillId="6" borderId="30" xfId="5" applyFont="1" applyFill="1" applyBorder="1" applyAlignment="1">
      <alignment horizontal="center" vertical="center"/>
    </xf>
    <xf numFmtId="165" fontId="20" fillId="6" borderId="21" xfId="5" applyNumberFormat="1" applyFont="1" applyFill="1" applyBorder="1" applyAlignment="1" applyProtection="1">
      <alignment horizontal="center"/>
    </xf>
    <xf numFmtId="165" fontId="20" fillId="6" borderId="29" xfId="5" applyNumberFormat="1" applyFont="1" applyFill="1" applyBorder="1" applyAlignment="1" applyProtection="1">
      <alignment horizontal="center"/>
    </xf>
    <xf numFmtId="165" fontId="20" fillId="6" borderId="22" xfId="5" applyNumberFormat="1" applyFont="1" applyFill="1" applyBorder="1" applyAlignment="1" applyProtection="1">
      <alignment horizontal="center"/>
    </xf>
    <xf numFmtId="165" fontId="20" fillId="6" borderId="16" xfId="5" applyNumberFormat="1" applyFont="1" applyFill="1" applyBorder="1" applyAlignment="1" applyProtection="1">
      <alignment horizontal="center"/>
      <protection locked="0"/>
    </xf>
    <xf numFmtId="165" fontId="20" fillId="6" borderId="0" xfId="5" applyNumberFormat="1" applyFont="1" applyFill="1" applyBorder="1" applyAlignment="1" applyProtection="1">
      <alignment horizontal="center"/>
      <protection locked="0"/>
    </xf>
    <xf numFmtId="165" fontId="20" fillId="6" borderId="23" xfId="5" applyNumberFormat="1" applyFont="1" applyFill="1" applyBorder="1" applyAlignment="1" applyProtection="1">
      <alignment horizontal="center"/>
      <protection locked="0"/>
    </xf>
    <xf numFmtId="165" fontId="20" fillId="6" borderId="16" xfId="5" applyNumberFormat="1" applyFont="1" applyFill="1" applyBorder="1" applyAlignment="1" applyProtection="1">
      <alignment horizontal="center"/>
    </xf>
    <xf numFmtId="165" fontId="20" fillId="6" borderId="0" xfId="5" applyNumberFormat="1" applyFont="1" applyFill="1" applyBorder="1" applyAlignment="1" applyProtection="1">
      <alignment horizontal="center"/>
    </xf>
    <xf numFmtId="165" fontId="20" fillId="6" borderId="23" xfId="5" applyNumberFormat="1" applyFont="1" applyFill="1" applyBorder="1" applyAlignment="1" applyProtection="1">
      <alignment horizontal="center"/>
    </xf>
    <xf numFmtId="165" fontId="20" fillId="6" borderId="25" xfId="5" applyNumberFormat="1" applyFont="1" applyFill="1" applyBorder="1" applyAlignment="1" applyProtection="1">
      <alignment horizontal="center"/>
    </xf>
    <xf numFmtId="165" fontId="20" fillId="6" borderId="17" xfId="5" applyNumberFormat="1" applyFont="1" applyFill="1" applyBorder="1" applyAlignment="1" applyProtection="1">
      <alignment horizontal="center"/>
    </xf>
    <xf numFmtId="165" fontId="20" fillId="6" borderId="26" xfId="5" applyNumberFormat="1" applyFont="1" applyFill="1" applyBorder="1" applyAlignment="1" applyProtection="1">
      <alignment horizontal="center"/>
    </xf>
    <xf numFmtId="0" fontId="17" fillId="0" borderId="21" xfId="6" applyFont="1" applyBorder="1" applyAlignment="1">
      <alignment horizontal="justify" vertical="center" wrapText="1"/>
    </xf>
    <xf numFmtId="0" fontId="17" fillId="0" borderId="31" xfId="6" applyFont="1" applyBorder="1" applyAlignment="1">
      <alignment horizontal="justify" vertical="center" wrapText="1"/>
    </xf>
    <xf numFmtId="0" fontId="20" fillId="6" borderId="21" xfId="6" applyFont="1" applyFill="1" applyBorder="1" applyAlignment="1">
      <alignment horizontal="center" vertical="center"/>
    </xf>
    <xf numFmtId="0" fontId="20" fillId="6" borderId="29" xfId="6" applyFont="1" applyFill="1" applyBorder="1" applyAlignment="1">
      <alignment horizontal="center" vertical="center"/>
    </xf>
    <xf numFmtId="0" fontId="20" fillId="6" borderId="31" xfId="6" applyFont="1" applyFill="1" applyBorder="1" applyAlignment="1">
      <alignment horizontal="center" vertical="center"/>
    </xf>
    <xf numFmtId="0" fontId="20" fillId="6" borderId="16" xfId="6" applyFont="1" applyFill="1" applyBorder="1" applyAlignment="1">
      <alignment horizontal="center" vertical="center"/>
    </xf>
    <xf numFmtId="0" fontId="20" fillId="6" borderId="0" xfId="6" applyFont="1" applyFill="1" applyBorder="1" applyAlignment="1">
      <alignment horizontal="center" vertical="center"/>
    </xf>
    <xf numFmtId="0" fontId="20" fillId="6" borderId="32" xfId="6" applyFont="1" applyFill="1" applyBorder="1" applyAlignment="1">
      <alignment horizontal="center" vertical="center"/>
    </xf>
    <xf numFmtId="2" fontId="20" fillId="6" borderId="16" xfId="6" applyNumberFormat="1" applyFont="1" applyFill="1" applyBorder="1" applyAlignment="1">
      <alignment horizontal="center" vertical="center"/>
    </xf>
    <xf numFmtId="0" fontId="20" fillId="6" borderId="25" xfId="6" applyFont="1" applyFill="1" applyBorder="1" applyAlignment="1">
      <alignment horizontal="center" vertical="center"/>
    </xf>
    <xf numFmtId="0" fontId="20" fillId="6" borderId="17" xfId="6" applyFont="1" applyFill="1" applyBorder="1" applyAlignment="1">
      <alignment horizontal="center" vertical="center"/>
    </xf>
    <xf numFmtId="0" fontId="20" fillId="6" borderId="33" xfId="6" applyFont="1" applyFill="1" applyBorder="1" applyAlignment="1">
      <alignment horizontal="center" vertical="center"/>
    </xf>
    <xf numFmtId="0" fontId="20" fillId="6" borderId="22" xfId="6" applyFont="1" applyFill="1" applyBorder="1" applyAlignment="1">
      <alignment horizontal="center" vertical="center"/>
    </xf>
    <xf numFmtId="0" fontId="20" fillId="6" borderId="26" xfId="6" applyFont="1" applyFill="1" applyBorder="1" applyAlignment="1">
      <alignment horizontal="center" vertical="center"/>
    </xf>
    <xf numFmtId="0" fontId="20" fillId="6" borderId="18" xfId="6" applyFont="1" applyFill="1" applyBorder="1" applyAlignment="1">
      <alignment horizontal="center" vertical="center" wrapText="1"/>
    </xf>
    <xf numFmtId="0" fontId="20" fillId="6" borderId="19" xfId="6" applyFont="1" applyFill="1" applyBorder="1" applyAlignment="1">
      <alignment horizontal="center" vertical="center" wrapText="1"/>
    </xf>
    <xf numFmtId="0" fontId="20" fillId="6" borderId="20" xfId="6" applyFont="1" applyFill="1" applyBorder="1" applyAlignment="1">
      <alignment horizontal="center" vertical="center" wrapText="1"/>
    </xf>
    <xf numFmtId="0" fontId="20" fillId="6" borderId="24" xfId="6" applyFont="1" applyFill="1" applyBorder="1" applyAlignment="1">
      <alignment horizontal="center" vertical="center" wrapText="1"/>
    </xf>
    <xf numFmtId="0" fontId="20" fillId="6" borderId="27" xfId="6" applyFont="1" applyFill="1" applyBorder="1" applyAlignment="1">
      <alignment horizontal="center" vertical="center" wrapText="1"/>
    </xf>
    <xf numFmtId="0" fontId="44" fillId="6" borderId="24" xfId="14" applyFont="1" applyFill="1" applyBorder="1" applyAlignment="1">
      <alignment horizontal="center" vertical="center"/>
    </xf>
    <xf numFmtId="0" fontId="44" fillId="6" borderId="27" xfId="14" applyFont="1" applyFill="1" applyBorder="1" applyAlignment="1">
      <alignment horizontal="center" vertical="center"/>
    </xf>
    <xf numFmtId="0" fontId="34" fillId="6" borderId="30" xfId="5" applyFont="1" applyFill="1" applyBorder="1" applyAlignment="1">
      <alignment horizontal="center" vertical="center"/>
    </xf>
    <xf numFmtId="0" fontId="44" fillId="6" borderId="21" xfId="14" applyFont="1" applyFill="1" applyBorder="1" applyAlignment="1">
      <alignment horizontal="center" vertical="center"/>
    </xf>
    <xf numFmtId="0" fontId="44" fillId="6" borderId="29" xfId="14" applyFont="1" applyFill="1" applyBorder="1" applyAlignment="1">
      <alignment horizontal="center" vertical="center"/>
    </xf>
    <xf numFmtId="0" fontId="44" fillId="6" borderId="22" xfId="14" applyFont="1" applyFill="1" applyBorder="1" applyAlignment="1">
      <alignment horizontal="center" vertical="center"/>
    </xf>
    <xf numFmtId="0" fontId="44" fillId="6" borderId="16" xfId="14" applyFont="1" applyFill="1" applyBorder="1" applyAlignment="1">
      <alignment horizontal="center" vertical="center"/>
    </xf>
    <xf numFmtId="0" fontId="44" fillId="6" borderId="0" xfId="14" applyFont="1" applyFill="1" applyBorder="1" applyAlignment="1">
      <alignment horizontal="center" vertical="center"/>
    </xf>
    <xf numFmtId="0" fontId="44" fillId="6" borderId="23" xfId="14" applyFont="1" applyFill="1" applyBorder="1" applyAlignment="1">
      <alignment horizontal="center" vertical="center"/>
    </xf>
    <xf numFmtId="2" fontId="44" fillId="6" borderId="16" xfId="14" applyNumberFormat="1" applyFont="1" applyFill="1" applyBorder="1" applyAlignment="1">
      <alignment horizontal="center" vertical="center"/>
    </xf>
    <xf numFmtId="0" fontId="44" fillId="6" borderId="25" xfId="14" applyFont="1" applyFill="1" applyBorder="1" applyAlignment="1">
      <alignment horizontal="center" vertical="center"/>
    </xf>
    <xf numFmtId="0" fontId="44" fillId="6" borderId="17" xfId="14" applyFont="1" applyFill="1" applyBorder="1" applyAlignment="1">
      <alignment horizontal="center" vertical="center"/>
    </xf>
    <xf numFmtId="0" fontId="44" fillId="6" borderId="26" xfId="14" applyFont="1" applyFill="1" applyBorder="1" applyAlignment="1">
      <alignment horizontal="center" vertical="center"/>
    </xf>
    <xf numFmtId="0" fontId="30" fillId="8" borderId="18" xfId="0" applyFont="1" applyFill="1" applyBorder="1" applyAlignment="1">
      <alignment horizontal="center" vertical="center"/>
    </xf>
    <xf numFmtId="0" fontId="30" fillId="8" borderId="19" xfId="0" applyFont="1" applyFill="1" applyBorder="1" applyAlignment="1">
      <alignment horizontal="center" vertical="center"/>
    </xf>
    <xf numFmtId="0" fontId="30" fillId="8" borderId="20" xfId="0" applyFont="1" applyFill="1" applyBorder="1" applyAlignment="1">
      <alignment horizontal="center" vertical="center"/>
    </xf>
    <xf numFmtId="0" fontId="30" fillId="8" borderId="18" xfId="0" applyFont="1" applyFill="1" applyBorder="1" applyAlignment="1">
      <alignment horizontal="center" vertical="center" wrapText="1"/>
    </xf>
    <xf numFmtId="0" fontId="30" fillId="8" borderId="19" xfId="0" applyFont="1" applyFill="1" applyBorder="1" applyAlignment="1">
      <alignment horizontal="center" vertical="center" wrapText="1"/>
    </xf>
    <xf numFmtId="0" fontId="30" fillId="8" borderId="20" xfId="0" applyFont="1" applyFill="1" applyBorder="1" applyAlignment="1">
      <alignment horizontal="center" vertical="center" wrapText="1"/>
    </xf>
    <xf numFmtId="0" fontId="30" fillId="8" borderId="27" xfId="0" applyFont="1" applyFill="1" applyBorder="1" applyAlignment="1">
      <alignment horizontal="center" vertical="center" wrapText="1"/>
    </xf>
    <xf numFmtId="0" fontId="30" fillId="8" borderId="26" xfId="0" applyFont="1" applyFill="1" applyBorder="1" applyAlignment="1">
      <alignment horizontal="center" vertical="center" wrapText="1"/>
    </xf>
    <xf numFmtId="0" fontId="47" fillId="8" borderId="18" xfId="0" applyFont="1" applyFill="1" applyBorder="1" applyAlignment="1">
      <alignment horizontal="center" vertical="center"/>
    </xf>
    <xf numFmtId="0" fontId="47" fillId="8" borderId="19" xfId="0" applyFont="1" applyFill="1" applyBorder="1" applyAlignment="1">
      <alignment horizontal="center" vertical="center"/>
    </xf>
    <xf numFmtId="0" fontId="47" fillId="8" borderId="20" xfId="0" applyFont="1" applyFill="1" applyBorder="1" applyAlignment="1">
      <alignment horizontal="center" vertical="center"/>
    </xf>
    <xf numFmtId="0" fontId="47" fillId="8" borderId="18" xfId="0" applyFont="1" applyFill="1" applyBorder="1" applyAlignment="1">
      <alignment horizontal="center" vertical="center" wrapText="1"/>
    </xf>
    <xf numFmtId="0" fontId="47" fillId="8" borderId="19" xfId="0" applyFont="1" applyFill="1" applyBorder="1" applyAlignment="1">
      <alignment horizontal="center" vertical="center" wrapText="1"/>
    </xf>
    <xf numFmtId="0" fontId="47" fillId="8" borderId="20" xfId="0" applyFont="1" applyFill="1" applyBorder="1" applyAlignment="1">
      <alignment horizontal="center" vertical="center" wrapText="1"/>
    </xf>
    <xf numFmtId="0" fontId="47" fillId="8" borderId="21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24" xfId="0" applyFont="1" applyFill="1" applyBorder="1" applyAlignment="1">
      <alignment horizontal="center" vertical="center" wrapText="1"/>
    </xf>
    <xf numFmtId="0" fontId="47" fillId="8" borderId="23" xfId="0" applyFont="1" applyFill="1" applyBorder="1" applyAlignment="1">
      <alignment horizontal="center" vertical="center" wrapText="1"/>
    </xf>
    <xf numFmtId="0" fontId="47" fillId="8" borderId="25" xfId="0" applyFont="1" applyFill="1" applyBorder="1" applyAlignment="1">
      <alignment horizontal="center" vertical="center" wrapText="1"/>
    </xf>
    <xf numFmtId="0" fontId="47" fillId="8" borderId="26" xfId="0" applyFont="1" applyFill="1" applyBorder="1" applyAlignment="1">
      <alignment horizontal="center" vertical="center" wrapText="1"/>
    </xf>
    <xf numFmtId="0" fontId="47" fillId="8" borderId="27" xfId="0" applyFont="1" applyFill="1" applyBorder="1" applyAlignment="1">
      <alignment horizontal="center" vertical="center" wrapText="1"/>
    </xf>
    <xf numFmtId="0" fontId="47" fillId="8" borderId="26" xfId="0" applyFont="1" applyFill="1" applyBorder="1" applyAlignment="1">
      <alignment horizontal="center" vertical="center" wrapText="1"/>
    </xf>
    <xf numFmtId="0" fontId="13" fillId="2" borderId="2" xfId="1" applyFont="1" applyFill="1" applyBorder="1"/>
    <xf numFmtId="0" fontId="14" fillId="2" borderId="2" xfId="1" applyFont="1" applyFill="1" applyBorder="1" applyAlignment="1">
      <alignment horizontal="center"/>
    </xf>
    <xf numFmtId="0" fontId="14" fillId="2" borderId="3" xfId="1" applyFont="1" applyFill="1" applyBorder="1" applyAlignment="1">
      <alignment horizontal="center"/>
    </xf>
    <xf numFmtId="0" fontId="11" fillId="2" borderId="4" xfId="0" applyFont="1" applyFill="1" applyBorder="1"/>
    <xf numFmtId="3" fontId="14" fillId="2" borderId="0" xfId="1" applyNumberFormat="1" applyFont="1" applyFill="1"/>
    <xf numFmtId="0" fontId="14" fillId="2" borderId="0" xfId="1" applyFont="1" applyFill="1" applyAlignment="1">
      <alignment horizontal="center"/>
    </xf>
    <xf numFmtId="0" fontId="14" fillId="2" borderId="5" xfId="1" applyFont="1" applyFill="1" applyBorder="1" applyAlignment="1">
      <alignment horizontal="center"/>
    </xf>
    <xf numFmtId="0" fontId="14" fillId="2" borderId="0" xfId="1" applyFont="1" applyFill="1"/>
    <xf numFmtId="0" fontId="11" fillId="2" borderId="6" xfId="0" applyFont="1" applyFill="1" applyBorder="1"/>
    <xf numFmtId="0" fontId="14" fillId="2" borderId="7" xfId="2" applyNumberFormat="1" applyFont="1" applyFill="1" applyBorder="1" applyAlignment="1">
      <alignment vertical="center"/>
    </xf>
    <xf numFmtId="0" fontId="14" fillId="2" borderId="7" xfId="2" applyNumberFormat="1" applyFont="1" applyFill="1" applyBorder="1" applyAlignment="1">
      <alignment horizontal="center" vertical="center"/>
    </xf>
    <xf numFmtId="0" fontId="14" fillId="2" borderId="8" xfId="2" applyNumberFormat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right"/>
    </xf>
    <xf numFmtId="0" fontId="14" fillId="2" borderId="7" xfId="1" applyFont="1" applyFill="1" applyBorder="1" applyAlignment="1" applyProtection="1">
      <alignment horizontal="center"/>
      <protection locked="0"/>
    </xf>
    <xf numFmtId="0" fontId="11" fillId="2" borderId="0" xfId="0" applyFont="1" applyFill="1"/>
    <xf numFmtId="0" fontId="14" fillId="2" borderId="0" xfId="1" applyFont="1" applyFill="1" applyAlignment="1">
      <alignment horizontal="right"/>
    </xf>
    <xf numFmtId="0" fontId="14" fillId="2" borderId="0" xfId="1" applyFont="1" applyFill="1" applyAlignment="1" applyProtection="1">
      <alignment horizontal="center"/>
      <protection locked="0"/>
    </xf>
    <xf numFmtId="166" fontId="14" fillId="2" borderId="0" xfId="9" applyNumberFormat="1" applyFont="1" applyFill="1" applyAlignment="1" applyProtection="1">
      <alignment horizontal="center"/>
      <protection locked="0"/>
    </xf>
    <xf numFmtId="0" fontId="14" fillId="2" borderId="2" xfId="3" applyFont="1" applyFill="1" applyBorder="1" applyAlignment="1">
      <alignment vertical="center"/>
    </xf>
    <xf numFmtId="0" fontId="14" fillId="2" borderId="3" xfId="3" applyFont="1" applyFill="1" applyBorder="1" applyAlignment="1">
      <alignment vertical="center"/>
    </xf>
    <xf numFmtId="166" fontId="14" fillId="2" borderId="9" xfId="9" applyNumberFormat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right" vertical="top"/>
    </xf>
    <xf numFmtId="0" fontId="14" fillId="2" borderId="9" xfId="1" applyFont="1" applyFill="1" applyBorder="1" applyAlignment="1">
      <alignment horizontal="center" vertical="center" wrapText="1"/>
    </xf>
    <xf numFmtId="49" fontId="12" fillId="0" borderId="0" xfId="0" applyNumberFormat="1" applyFont="1"/>
    <xf numFmtId="0" fontId="12" fillId="2" borderId="6" xfId="0" applyFont="1" applyFill="1" applyBorder="1"/>
    <xf numFmtId="0" fontId="14" fillId="2" borderId="7" xfId="3" applyFont="1" applyFill="1" applyBorder="1" applyAlignment="1">
      <alignment vertical="center"/>
    </xf>
    <xf numFmtId="0" fontId="14" fillId="2" borderId="8" xfId="3" applyFont="1" applyFill="1" applyBorder="1" applyAlignment="1">
      <alignment vertical="center"/>
    </xf>
    <xf numFmtId="166" fontId="14" fillId="2" borderId="10" xfId="9" applyNumberFormat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2" borderId="6" xfId="3" applyFont="1" applyFill="1" applyBorder="1" applyAlignment="1">
      <alignment horizontal="right" vertical="top"/>
    </xf>
    <xf numFmtId="0" fontId="14" fillId="2" borderId="10" xfId="1" applyFont="1" applyFill="1" applyBorder="1" applyAlignment="1">
      <alignment horizontal="center" vertical="center" wrapText="1"/>
    </xf>
    <xf numFmtId="0" fontId="12" fillId="0" borderId="0" xfId="0" applyFont="1"/>
    <xf numFmtId="166" fontId="11" fillId="2" borderId="9" xfId="9" applyNumberFormat="1" applyFont="1" applyFill="1" applyBorder="1"/>
    <xf numFmtId="166" fontId="11" fillId="0" borderId="11" xfId="9" applyNumberFormat="1" applyFont="1" applyBorder="1"/>
    <xf numFmtId="0" fontId="11" fillId="0" borderId="11" xfId="0" applyFont="1" applyBorder="1"/>
    <xf numFmtId="166" fontId="12" fillId="0" borderId="11" xfId="9" applyNumberFormat="1" applyFont="1" applyBorder="1"/>
    <xf numFmtId="3" fontId="12" fillId="0" borderId="11" xfId="0" applyNumberFormat="1" applyFont="1" applyBorder="1"/>
    <xf numFmtId="0" fontId="11" fillId="0" borderId="0" xfId="0" applyFont="1" applyAlignment="1">
      <alignment horizontal="right"/>
    </xf>
    <xf numFmtId="4" fontId="11" fillId="0" borderId="4" xfId="0" applyNumberFormat="1" applyFont="1" applyBorder="1"/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center"/>
    </xf>
    <xf numFmtId="0" fontId="12" fillId="0" borderId="5" xfId="0" applyFont="1" applyBorder="1"/>
    <xf numFmtId="166" fontId="0" fillId="0" borderId="11" xfId="9" applyNumberFormat="1" applyFont="1" applyBorder="1"/>
    <xf numFmtId="166" fontId="11" fillId="0" borderId="10" xfId="9" applyNumberFormat="1" applyFont="1" applyBorder="1"/>
    <xf numFmtId="166" fontId="11" fillId="0" borderId="0" xfId="9" applyNumberFormat="1" applyFont="1"/>
    <xf numFmtId="166" fontId="22" fillId="0" borderId="0" xfId="9" applyNumberFormat="1" applyFont="1" applyAlignment="1">
      <alignment vertical="center"/>
    </xf>
    <xf numFmtId="0" fontId="12" fillId="0" borderId="0" xfId="0" applyFont="1" applyAlignment="1">
      <alignment horizontal="center"/>
    </xf>
    <xf numFmtId="4" fontId="12" fillId="0" borderId="0" xfId="0" applyNumberFormat="1" applyFont="1"/>
    <xf numFmtId="0" fontId="23" fillId="0" borderId="16" xfId="0" applyFont="1" applyFill="1" applyBorder="1" applyAlignment="1">
      <alignment horizontal="justify" vertical="center" wrapText="1"/>
    </xf>
    <xf numFmtId="0" fontId="23" fillId="0" borderId="23" xfId="0" applyFont="1" applyFill="1" applyBorder="1" applyAlignment="1">
      <alignment horizontal="justify" vertical="center" wrapText="1"/>
    </xf>
    <xf numFmtId="0" fontId="0" fillId="0" borderId="0" xfId="0" applyFill="1"/>
    <xf numFmtId="43" fontId="0" fillId="0" borderId="0" xfId="9" applyFont="1" applyFill="1"/>
  </cellXfs>
  <cellStyles count="15">
    <cellStyle name="=C:\WINNT\SYSTEM32\COMMAND.COM" xfId="2"/>
    <cellStyle name="Énfasis3" xfId="5" builtinId="37"/>
    <cellStyle name="Millares" xfId="9" builtinId="3"/>
    <cellStyle name="Millares 2" xfId="7"/>
    <cellStyle name="Millares 4" xfId="13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2 3" xfId="14"/>
    <cellStyle name="Normal 3 2" xfId="12"/>
    <cellStyle name="Normal 4" xfId="11"/>
    <cellStyle name="Normal 4 2" xfId="10"/>
  </cellStyles>
  <dxfs count="0"/>
  <tableStyles count="0" defaultTableStyle="TableStyleMedium2" defaultPivotStyle="PivotStyleLight16"/>
  <colors>
    <mruColors>
      <color rgb="FF00FF00"/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.delacruz\Documents\2016\Cuadernillos%202016\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9"/>
    <pageSetUpPr fitToPage="1"/>
  </sheetPr>
  <dimension ref="A1:M104"/>
  <sheetViews>
    <sheetView tabSelected="1" topLeftCell="D1" workbookViewId="0">
      <selection activeCell="F23" sqref="F23"/>
    </sheetView>
  </sheetViews>
  <sheetFormatPr baseColWidth="10" defaultColWidth="11.42578125" defaultRowHeight="11.25"/>
  <cols>
    <col min="1" max="1" width="7.7109375" style="18" hidden="1" customWidth="1"/>
    <col min="2" max="2" width="1.42578125" style="1" customWidth="1"/>
    <col min="3" max="3" width="5.28515625" style="1" customWidth="1"/>
    <col min="4" max="4" width="9.28515625" style="1" customWidth="1"/>
    <col min="5" max="5" width="33.5703125" style="1" customWidth="1"/>
    <col min="6" max="6" width="21" style="440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50"/>
      <c r="B1" s="17"/>
      <c r="C1" s="395"/>
      <c r="D1" s="395"/>
      <c r="E1" s="396" t="s">
        <v>512</v>
      </c>
      <c r="F1" s="396"/>
      <c r="G1" s="396"/>
      <c r="H1" s="396"/>
      <c r="I1" s="396"/>
      <c r="J1" s="396"/>
      <c r="K1" s="396"/>
      <c r="L1" s="396"/>
      <c r="M1" s="397"/>
    </row>
    <row r="2" spans="1:13" ht="13.9" customHeight="1">
      <c r="A2" s="51"/>
      <c r="B2" s="398"/>
      <c r="C2" s="399"/>
      <c r="D2" s="399"/>
      <c r="E2" s="400" t="s">
        <v>127</v>
      </c>
      <c r="F2" s="400"/>
      <c r="G2" s="400"/>
      <c r="H2" s="400"/>
      <c r="I2" s="400"/>
      <c r="J2" s="400"/>
      <c r="K2" s="400"/>
      <c r="L2" s="400"/>
      <c r="M2" s="401"/>
    </row>
    <row r="3" spans="1:13" ht="13.9" customHeight="1">
      <c r="A3" s="51"/>
      <c r="B3" s="398"/>
      <c r="C3" s="402"/>
      <c r="D3" s="402"/>
      <c r="E3" s="400" t="s">
        <v>534</v>
      </c>
      <c r="F3" s="400"/>
      <c r="G3" s="400"/>
      <c r="H3" s="400"/>
      <c r="I3" s="400"/>
      <c r="J3" s="400"/>
      <c r="K3" s="400"/>
      <c r="L3" s="400"/>
      <c r="M3" s="401"/>
    </row>
    <row r="4" spans="1:13" ht="14.25" customHeight="1">
      <c r="A4" s="52"/>
      <c r="B4" s="403"/>
      <c r="C4" s="404"/>
      <c r="D4" s="404"/>
      <c r="E4" s="405" t="s">
        <v>4</v>
      </c>
      <c r="F4" s="405"/>
      <c r="G4" s="405"/>
      <c r="H4" s="405"/>
      <c r="I4" s="405"/>
      <c r="J4" s="405"/>
      <c r="K4" s="405"/>
      <c r="L4" s="405"/>
      <c r="M4" s="406"/>
    </row>
    <row r="5" spans="1:13" ht="13.9" hidden="1" customHeight="1">
      <c r="B5" s="403"/>
      <c r="C5" s="407"/>
      <c r="D5" s="407" t="s">
        <v>5</v>
      </c>
      <c r="E5" s="408" t="s">
        <v>4</v>
      </c>
      <c r="F5" s="408"/>
      <c r="G5" s="408"/>
      <c r="H5" s="408"/>
      <c r="I5" s="408"/>
      <c r="J5" s="408"/>
      <c r="K5" s="408"/>
      <c r="L5" s="408"/>
      <c r="M5" s="408"/>
    </row>
    <row r="6" spans="1:13" ht="7.9" customHeight="1">
      <c r="B6" s="409"/>
      <c r="C6" s="410"/>
      <c r="D6" s="410"/>
      <c r="E6" s="411"/>
      <c r="F6" s="412"/>
      <c r="G6" s="411"/>
      <c r="H6" s="411"/>
      <c r="I6" s="411"/>
      <c r="J6" s="411"/>
      <c r="K6" s="411"/>
      <c r="L6" s="411"/>
      <c r="M6" s="411"/>
    </row>
    <row r="7" spans="1:13" ht="15" customHeight="1">
      <c r="B7" s="17"/>
      <c r="C7" s="413" t="s">
        <v>128</v>
      </c>
      <c r="D7" s="413"/>
      <c r="E7" s="414"/>
      <c r="F7" s="415" t="s">
        <v>535</v>
      </c>
      <c r="G7" s="416" t="s">
        <v>533</v>
      </c>
      <c r="H7" s="417"/>
      <c r="I7" s="413" t="s">
        <v>128</v>
      </c>
      <c r="J7" s="413"/>
      <c r="K7" s="414"/>
      <c r="L7" s="418" t="s">
        <v>535</v>
      </c>
      <c r="M7" s="416" t="s">
        <v>533</v>
      </c>
    </row>
    <row r="8" spans="1:13" s="427" customFormat="1" ht="15" customHeight="1">
      <c r="A8" s="419"/>
      <c r="B8" s="420"/>
      <c r="C8" s="421"/>
      <c r="D8" s="421"/>
      <c r="E8" s="422"/>
      <c r="F8" s="423"/>
      <c r="G8" s="424"/>
      <c r="H8" s="425"/>
      <c r="I8" s="421"/>
      <c r="J8" s="421"/>
      <c r="K8" s="422"/>
      <c r="L8" s="426"/>
      <c r="M8" s="424"/>
    </row>
    <row r="9" spans="1:13">
      <c r="B9" s="3"/>
      <c r="C9" s="8" t="s">
        <v>62</v>
      </c>
      <c r="D9" s="9"/>
      <c r="E9" s="10"/>
      <c r="F9" s="428"/>
      <c r="G9" s="15"/>
      <c r="H9" s="17"/>
      <c r="I9" s="8" t="s">
        <v>74</v>
      </c>
      <c r="J9" s="8"/>
      <c r="K9" s="9"/>
      <c r="L9" s="14"/>
      <c r="M9" s="14"/>
    </row>
    <row r="10" spans="1:13">
      <c r="B10" s="4"/>
      <c r="C10" s="427" t="s">
        <v>63</v>
      </c>
      <c r="D10" s="427"/>
      <c r="E10" s="5"/>
      <c r="F10" s="429"/>
      <c r="G10" s="19"/>
      <c r="H10" s="4"/>
      <c r="I10" s="427" t="s">
        <v>75</v>
      </c>
      <c r="J10" s="427"/>
      <c r="L10" s="430"/>
      <c r="M10" s="430"/>
    </row>
    <row r="11" spans="1:13">
      <c r="B11" s="4"/>
      <c r="C11" s="427" t="s">
        <v>370</v>
      </c>
      <c r="E11" s="5"/>
      <c r="F11" s="431">
        <f>SUM(F12:F18)</f>
        <v>421461237.91000003</v>
      </c>
      <c r="G11" s="432">
        <f>SUM(G12:G18)</f>
        <v>102287922.40000005</v>
      </c>
      <c r="H11" s="4"/>
      <c r="I11" s="427" t="s">
        <v>379</v>
      </c>
      <c r="L11" s="432">
        <f>SUM(L12:L20)</f>
        <v>1078827350.0699999</v>
      </c>
      <c r="M11" s="432">
        <f>SUM(M12:M20)</f>
        <v>716277862</v>
      </c>
    </row>
    <row r="12" spans="1:13">
      <c r="B12" s="4"/>
      <c r="C12" s="433" t="s">
        <v>6</v>
      </c>
      <c r="D12" s="1" t="s">
        <v>3</v>
      </c>
      <c r="E12" s="5"/>
      <c r="F12" s="429">
        <v>28577.559999999998</v>
      </c>
      <c r="G12" s="19">
        <v>1033.17</v>
      </c>
      <c r="H12" s="4"/>
      <c r="I12" s="433" t="s">
        <v>6</v>
      </c>
      <c r="J12" s="1" t="s">
        <v>130</v>
      </c>
      <c r="L12" s="19">
        <v>18544847.41</v>
      </c>
      <c r="M12" s="19">
        <v>39137573</v>
      </c>
    </row>
    <row r="13" spans="1:13">
      <c r="B13" s="4"/>
      <c r="C13" s="433" t="s">
        <v>7</v>
      </c>
      <c r="D13" s="1" t="s">
        <v>2</v>
      </c>
      <c r="E13" s="5"/>
      <c r="F13" s="429">
        <v>421432660.35000002</v>
      </c>
      <c r="G13" s="19">
        <v>102286889.23000005</v>
      </c>
      <c r="H13" s="4"/>
      <c r="I13" s="433" t="s">
        <v>7</v>
      </c>
      <c r="J13" s="1" t="s">
        <v>0</v>
      </c>
      <c r="L13" s="19">
        <v>846743131.13</v>
      </c>
      <c r="M13" s="19">
        <v>583975824</v>
      </c>
    </row>
    <row r="14" spans="1:13">
      <c r="B14" s="4"/>
      <c r="C14" s="433" t="s">
        <v>8</v>
      </c>
      <c r="D14" s="1" t="s">
        <v>1</v>
      </c>
      <c r="E14" s="5"/>
      <c r="F14" s="429"/>
      <c r="G14" s="19"/>
      <c r="H14" s="4"/>
      <c r="I14" s="433" t="s">
        <v>8</v>
      </c>
      <c r="J14" s="1" t="s">
        <v>131</v>
      </c>
      <c r="L14" s="19">
        <v>1190097.1399999999</v>
      </c>
      <c r="M14" s="19">
        <v>1190097</v>
      </c>
    </row>
    <row r="15" spans="1:13">
      <c r="B15" s="4"/>
      <c r="C15" s="433" t="s">
        <v>9</v>
      </c>
      <c r="D15" s="1" t="s">
        <v>42</v>
      </c>
      <c r="E15" s="5"/>
      <c r="F15" s="429"/>
      <c r="G15" s="19"/>
      <c r="H15" s="4"/>
      <c r="I15" s="433" t="s">
        <v>9</v>
      </c>
      <c r="J15" s="1" t="s">
        <v>132</v>
      </c>
      <c r="L15" s="19"/>
      <c r="M15" s="19"/>
    </row>
    <row r="16" spans="1:13">
      <c r="B16" s="4"/>
      <c r="C16" s="433" t="s">
        <v>10</v>
      </c>
      <c r="D16" s="1" t="s">
        <v>43</v>
      </c>
      <c r="E16" s="5"/>
      <c r="F16" s="429"/>
      <c r="G16" s="19"/>
      <c r="H16" s="4"/>
      <c r="I16" s="433" t="s">
        <v>10</v>
      </c>
      <c r="J16" s="1" t="s">
        <v>133</v>
      </c>
      <c r="L16" s="19"/>
      <c r="M16" s="19"/>
    </row>
    <row r="17" spans="1:13">
      <c r="B17" s="4"/>
      <c r="C17" s="433" t="s">
        <v>11</v>
      </c>
      <c r="D17" s="1" t="s">
        <v>44</v>
      </c>
      <c r="E17" s="5"/>
      <c r="F17" s="429"/>
      <c r="G17" s="19"/>
      <c r="H17" s="4"/>
      <c r="I17" s="433" t="s">
        <v>11</v>
      </c>
      <c r="J17" s="1" t="s">
        <v>134</v>
      </c>
      <c r="L17" s="19"/>
      <c r="M17" s="19"/>
    </row>
    <row r="18" spans="1:13">
      <c r="B18" s="4"/>
      <c r="C18" s="433" t="s">
        <v>12</v>
      </c>
      <c r="D18" s="1" t="s">
        <v>45</v>
      </c>
      <c r="E18" s="5"/>
      <c r="F18" s="429"/>
      <c r="G18" s="19"/>
      <c r="H18" s="4"/>
      <c r="I18" s="433" t="s">
        <v>12</v>
      </c>
      <c r="J18" s="1" t="s">
        <v>135</v>
      </c>
      <c r="L18" s="19">
        <v>91758828.390000001</v>
      </c>
      <c r="M18" s="19">
        <v>91974368</v>
      </c>
    </row>
    <row r="19" spans="1:13">
      <c r="B19" s="4"/>
      <c r="C19" s="427" t="s">
        <v>371</v>
      </c>
      <c r="E19" s="5"/>
      <c r="F19" s="431">
        <f>SUM(F20:F26)</f>
        <v>700549244.72000003</v>
      </c>
      <c r="G19" s="432">
        <f>SUM(G20:G26)</f>
        <v>535560425</v>
      </c>
      <c r="H19" s="434"/>
      <c r="I19" s="433" t="s">
        <v>76</v>
      </c>
      <c r="J19" s="1" t="s">
        <v>136</v>
      </c>
      <c r="L19" s="19"/>
      <c r="M19" s="19"/>
    </row>
    <row r="20" spans="1:13">
      <c r="B20" s="4"/>
      <c r="C20" s="433" t="s">
        <v>13</v>
      </c>
      <c r="D20" s="1" t="s">
        <v>46</v>
      </c>
      <c r="E20" s="5"/>
      <c r="F20" s="429"/>
      <c r="G20" s="19"/>
      <c r="H20" s="4"/>
      <c r="I20" s="433" t="s">
        <v>77</v>
      </c>
      <c r="J20" s="1" t="s">
        <v>137</v>
      </c>
      <c r="L20" s="19">
        <v>120590446</v>
      </c>
      <c r="M20" s="19">
        <v>0</v>
      </c>
    </row>
    <row r="21" spans="1:13">
      <c r="B21" s="4"/>
      <c r="C21" s="433" t="s">
        <v>14</v>
      </c>
      <c r="D21" s="1" t="s">
        <v>47</v>
      </c>
      <c r="E21" s="5"/>
      <c r="F21" s="429">
        <v>698713280.74000001</v>
      </c>
      <c r="G21" s="19">
        <v>532427209</v>
      </c>
      <c r="H21" s="4"/>
      <c r="I21" s="427" t="s">
        <v>380</v>
      </c>
      <c r="L21" s="19">
        <f>SUM(L22:L24)</f>
        <v>0</v>
      </c>
      <c r="M21" s="19">
        <f>SUM(M22:M24)</f>
        <v>0</v>
      </c>
    </row>
    <row r="22" spans="1:13">
      <c r="B22" s="4"/>
      <c r="C22" s="433" t="s">
        <v>15</v>
      </c>
      <c r="D22" s="1" t="s">
        <v>48</v>
      </c>
      <c r="E22" s="5"/>
      <c r="F22" s="429">
        <v>667953.53000000073</v>
      </c>
      <c r="G22" s="19">
        <v>2440153</v>
      </c>
      <c r="H22" s="4"/>
      <c r="I22" s="433" t="s">
        <v>13</v>
      </c>
      <c r="J22" s="1" t="s">
        <v>78</v>
      </c>
      <c r="L22" s="432"/>
      <c r="M22" s="432"/>
    </row>
    <row r="23" spans="1:13">
      <c r="B23" s="4"/>
      <c r="C23" s="433" t="s">
        <v>16</v>
      </c>
      <c r="D23" s="1" t="s">
        <v>49</v>
      </c>
      <c r="E23" s="5"/>
      <c r="F23" s="429">
        <v>125000</v>
      </c>
      <c r="G23" s="19">
        <v>125000</v>
      </c>
      <c r="H23" s="4"/>
      <c r="I23" s="433" t="s">
        <v>14</v>
      </c>
      <c r="J23" s="1" t="s">
        <v>79</v>
      </c>
      <c r="L23" s="432"/>
      <c r="M23" s="432"/>
    </row>
    <row r="24" spans="1:13">
      <c r="B24" s="4"/>
      <c r="C24" s="433" t="s">
        <v>17</v>
      </c>
      <c r="D24" s="1" t="s">
        <v>50</v>
      </c>
      <c r="E24" s="5"/>
      <c r="F24" s="429">
        <v>1043010.4500000001</v>
      </c>
      <c r="G24" s="19">
        <v>568063</v>
      </c>
      <c r="H24" s="4"/>
      <c r="I24" s="433" t="s">
        <v>15</v>
      </c>
      <c r="J24" s="1" t="s">
        <v>80</v>
      </c>
      <c r="L24" s="432"/>
      <c r="M24" s="432"/>
    </row>
    <row r="25" spans="1:13">
      <c r="B25" s="4"/>
      <c r="C25" s="433" t="s">
        <v>18</v>
      </c>
      <c r="D25" s="1" t="s">
        <v>51</v>
      </c>
      <c r="E25" s="5"/>
      <c r="F25" s="429"/>
      <c r="G25" s="19"/>
      <c r="H25" s="4"/>
      <c r="I25" s="427" t="s">
        <v>381</v>
      </c>
      <c r="L25" s="432">
        <f>SUM(L26:L27)</f>
        <v>0</v>
      </c>
      <c r="M25" s="432">
        <f>SUM(M26:M27)</f>
        <v>0</v>
      </c>
    </row>
    <row r="26" spans="1:13">
      <c r="B26" s="4"/>
      <c r="C26" s="433" t="s">
        <v>61</v>
      </c>
      <c r="D26" s="1" t="s">
        <v>52</v>
      </c>
      <c r="E26" s="5"/>
      <c r="F26" s="429"/>
      <c r="G26" s="19"/>
      <c r="H26" s="4"/>
      <c r="I26" s="433" t="s">
        <v>21</v>
      </c>
      <c r="J26" s="1" t="s">
        <v>82</v>
      </c>
      <c r="L26" s="19"/>
      <c r="M26" s="19"/>
    </row>
    <row r="27" spans="1:13">
      <c r="B27" s="4"/>
      <c r="C27" s="427" t="s">
        <v>372</v>
      </c>
      <c r="E27" s="5"/>
      <c r="F27" s="431">
        <f>SUM(F28:F32)</f>
        <v>2736936.2399999998</v>
      </c>
      <c r="G27" s="432">
        <f>SUM(G28:G32)</f>
        <v>2906607</v>
      </c>
      <c r="H27" s="4"/>
      <c r="I27" s="433" t="s">
        <v>22</v>
      </c>
      <c r="J27" s="1" t="s">
        <v>81</v>
      </c>
      <c r="L27" s="19"/>
      <c r="M27" s="19"/>
    </row>
    <row r="28" spans="1:13">
      <c r="A28" s="18" t="s">
        <v>138</v>
      </c>
      <c r="B28" s="4"/>
      <c r="C28" s="433" t="s">
        <v>21</v>
      </c>
      <c r="D28" s="1" t="s">
        <v>53</v>
      </c>
      <c r="E28" s="5"/>
      <c r="F28" s="429">
        <f>2639668.69-0.45</f>
        <v>2639668.2399999998</v>
      </c>
      <c r="G28" s="19">
        <v>2809339</v>
      </c>
      <c r="H28" s="434"/>
      <c r="I28" s="427" t="s">
        <v>83</v>
      </c>
      <c r="L28" s="432"/>
      <c r="M28" s="432"/>
    </row>
    <row r="29" spans="1:13">
      <c r="A29" s="18" t="s">
        <v>139</v>
      </c>
      <c r="B29" s="4"/>
      <c r="C29" s="433" t="s">
        <v>22</v>
      </c>
      <c r="D29" s="1" t="s">
        <v>54</v>
      </c>
      <c r="E29" s="5"/>
      <c r="F29" s="429">
        <v>97268</v>
      </c>
      <c r="G29" s="19">
        <v>97268</v>
      </c>
      <c r="H29" s="4"/>
      <c r="I29" s="427" t="s">
        <v>382</v>
      </c>
      <c r="J29" s="427"/>
      <c r="K29" s="427"/>
      <c r="L29" s="432">
        <f>SUM(L30:L32)</f>
        <v>0</v>
      </c>
      <c r="M29" s="432">
        <f>SUM(M30:M32)</f>
        <v>0</v>
      </c>
    </row>
    <row r="30" spans="1:13">
      <c r="A30" s="18" t="s">
        <v>140</v>
      </c>
      <c r="B30" s="4"/>
      <c r="C30" s="433" t="s">
        <v>23</v>
      </c>
      <c r="D30" s="1" t="s">
        <v>55</v>
      </c>
      <c r="E30" s="5"/>
      <c r="F30" s="429"/>
      <c r="G30" s="19"/>
      <c r="H30" s="4"/>
      <c r="I30" s="433" t="s">
        <v>84</v>
      </c>
      <c r="J30" s="1" t="s">
        <v>87</v>
      </c>
      <c r="K30" s="427"/>
      <c r="L30" s="19"/>
      <c r="M30" s="19"/>
    </row>
    <row r="31" spans="1:13" ht="10.15" customHeight="1">
      <c r="A31" s="18" t="s">
        <v>141</v>
      </c>
      <c r="B31" s="4"/>
      <c r="C31" s="433" t="s">
        <v>24</v>
      </c>
      <c r="D31" s="1" t="s">
        <v>19</v>
      </c>
      <c r="E31" s="5"/>
      <c r="F31" s="429"/>
      <c r="G31" s="19"/>
      <c r="H31" s="4"/>
      <c r="I31" s="433" t="s">
        <v>85</v>
      </c>
      <c r="J31" s="1" t="s">
        <v>88</v>
      </c>
      <c r="K31" s="427"/>
      <c r="L31" s="19"/>
      <c r="M31" s="19"/>
    </row>
    <row r="32" spans="1:13" ht="10.9" customHeight="1">
      <c r="A32" s="18" t="s">
        <v>142</v>
      </c>
      <c r="B32" s="4"/>
      <c r="C32" s="433" t="s">
        <v>25</v>
      </c>
      <c r="D32" s="1" t="s">
        <v>20</v>
      </c>
      <c r="E32" s="5"/>
      <c r="F32" s="431"/>
      <c r="G32" s="432"/>
      <c r="H32" s="4"/>
      <c r="I32" s="433" t="s">
        <v>86</v>
      </c>
      <c r="J32" s="1" t="s">
        <v>89</v>
      </c>
      <c r="L32" s="19"/>
      <c r="M32" s="19"/>
    </row>
    <row r="33" spans="1:13">
      <c r="B33" s="4"/>
      <c r="C33" s="427" t="s">
        <v>373</v>
      </c>
      <c r="E33" s="5"/>
      <c r="F33" s="431">
        <f>SUM(F34:F38)</f>
        <v>0</v>
      </c>
      <c r="G33" s="432">
        <f>SUM(G34:G38)</f>
        <v>0</v>
      </c>
      <c r="H33" s="4"/>
      <c r="I33" s="427" t="s">
        <v>383</v>
      </c>
      <c r="L33" s="432">
        <f>SUM(L34:L39)</f>
        <v>0</v>
      </c>
      <c r="M33" s="432">
        <f>SUM(M34:M39)</f>
        <v>0</v>
      </c>
    </row>
    <row r="34" spans="1:13">
      <c r="A34" s="18" t="s">
        <v>143</v>
      </c>
      <c r="B34" s="4"/>
      <c r="C34" s="433" t="s">
        <v>26</v>
      </c>
      <c r="D34" s="1" t="s">
        <v>56</v>
      </c>
      <c r="E34" s="5"/>
      <c r="F34" s="429"/>
      <c r="G34" s="19"/>
      <c r="H34" s="4"/>
      <c r="I34" s="433" t="s">
        <v>32</v>
      </c>
      <c r="J34" s="1" t="s">
        <v>93</v>
      </c>
      <c r="L34" s="19"/>
      <c r="M34" s="19"/>
    </row>
    <row r="35" spans="1:13">
      <c r="A35" s="18" t="s">
        <v>144</v>
      </c>
      <c r="B35" s="4"/>
      <c r="C35" s="433" t="s">
        <v>27</v>
      </c>
      <c r="D35" s="1" t="s">
        <v>57</v>
      </c>
      <c r="E35" s="5"/>
      <c r="F35" s="429"/>
      <c r="G35" s="19"/>
      <c r="H35" s="4"/>
      <c r="I35" s="433" t="s">
        <v>33</v>
      </c>
      <c r="J35" s="1" t="s">
        <v>94</v>
      </c>
      <c r="L35" s="19"/>
      <c r="M35" s="19"/>
    </row>
    <row r="36" spans="1:13">
      <c r="A36" s="18" t="s">
        <v>145</v>
      </c>
      <c r="B36" s="4"/>
      <c r="C36" s="433" t="s">
        <v>28</v>
      </c>
      <c r="D36" s="1" t="s">
        <v>58</v>
      </c>
      <c r="E36" s="5"/>
      <c r="F36" s="429"/>
      <c r="G36" s="19"/>
      <c r="H36" s="4"/>
      <c r="I36" s="433" t="s">
        <v>90</v>
      </c>
      <c r="J36" s="1" t="s">
        <v>95</v>
      </c>
      <c r="L36" s="19"/>
      <c r="M36" s="19"/>
    </row>
    <row r="37" spans="1:13">
      <c r="A37" s="18" t="s">
        <v>147</v>
      </c>
      <c r="B37" s="4"/>
      <c r="C37" s="433" t="s">
        <v>29</v>
      </c>
      <c r="D37" s="1" t="s">
        <v>59</v>
      </c>
      <c r="E37" s="5"/>
      <c r="F37" s="429"/>
      <c r="G37" s="19"/>
      <c r="H37" s="4"/>
      <c r="I37" s="433" t="s">
        <v>91</v>
      </c>
      <c r="J37" s="1" t="s">
        <v>96</v>
      </c>
      <c r="L37" s="19"/>
      <c r="M37" s="19"/>
    </row>
    <row r="38" spans="1:13">
      <c r="A38" s="18" t="s">
        <v>146</v>
      </c>
      <c r="B38" s="4"/>
      <c r="C38" s="433" t="s">
        <v>30</v>
      </c>
      <c r="D38" s="1" t="s">
        <v>60</v>
      </c>
      <c r="E38" s="5"/>
      <c r="F38" s="429"/>
      <c r="G38" s="19"/>
      <c r="H38" s="434"/>
      <c r="I38" s="433" t="s">
        <v>92</v>
      </c>
      <c r="J38" s="1" t="s">
        <v>97</v>
      </c>
      <c r="L38" s="19"/>
      <c r="M38" s="19"/>
    </row>
    <row r="39" spans="1:13">
      <c r="B39" s="4"/>
      <c r="C39" s="427" t="s">
        <v>31</v>
      </c>
      <c r="E39" s="5"/>
      <c r="F39" s="431"/>
      <c r="G39" s="432"/>
      <c r="H39" s="4"/>
      <c r="I39" s="433" t="s">
        <v>98</v>
      </c>
      <c r="J39" s="1" t="s">
        <v>99</v>
      </c>
      <c r="L39" s="19"/>
      <c r="M39" s="19"/>
    </row>
    <row r="40" spans="1:13">
      <c r="B40" s="4"/>
      <c r="C40" s="427" t="s">
        <v>374</v>
      </c>
      <c r="E40" s="5"/>
      <c r="F40" s="431">
        <f>SUM(F41:F42)</f>
        <v>0</v>
      </c>
      <c r="G40" s="432">
        <f>SUM(G41:G42)</f>
        <v>0</v>
      </c>
      <c r="H40" s="4"/>
      <c r="I40" s="427" t="s">
        <v>384</v>
      </c>
      <c r="L40" s="432">
        <f>SUM(L41:L43)</f>
        <v>0</v>
      </c>
      <c r="M40" s="432">
        <f>SUM(M41:M43)</f>
        <v>0</v>
      </c>
    </row>
    <row r="41" spans="1:13">
      <c r="B41" s="4"/>
      <c r="C41" s="433" t="s">
        <v>32</v>
      </c>
      <c r="D41" s="1" t="s">
        <v>129</v>
      </c>
      <c r="E41" s="5"/>
      <c r="F41" s="429"/>
      <c r="G41" s="19"/>
      <c r="H41" s="4"/>
      <c r="I41" s="433" t="s">
        <v>35</v>
      </c>
      <c r="J41" s="1" t="s">
        <v>100</v>
      </c>
      <c r="L41" s="19"/>
      <c r="M41" s="19"/>
    </row>
    <row r="42" spans="1:13">
      <c r="B42" s="4"/>
      <c r="C42" s="433" t="s">
        <v>33</v>
      </c>
      <c r="D42" s="1" t="s">
        <v>34</v>
      </c>
      <c r="E42" s="5"/>
      <c r="F42" s="429"/>
      <c r="G42" s="19"/>
      <c r="H42" s="4"/>
      <c r="I42" s="433" t="s">
        <v>36</v>
      </c>
      <c r="J42" s="1" t="s">
        <v>101</v>
      </c>
      <c r="L42" s="19"/>
      <c r="M42" s="19"/>
    </row>
    <row r="43" spans="1:13">
      <c r="B43" s="4"/>
      <c r="C43" s="427" t="s">
        <v>375</v>
      </c>
      <c r="E43" s="5"/>
      <c r="F43" s="431">
        <f>SUM(F44:F47)</f>
        <v>0</v>
      </c>
      <c r="G43" s="432">
        <f>SUM(G44:G47)</f>
        <v>0</v>
      </c>
      <c r="H43" s="4"/>
      <c r="I43" s="433" t="s">
        <v>37</v>
      </c>
      <c r="J43" s="1" t="s">
        <v>102</v>
      </c>
      <c r="L43" s="19"/>
      <c r="M43" s="19"/>
    </row>
    <row r="44" spans="1:13">
      <c r="B44" s="4"/>
      <c r="C44" s="433" t="s">
        <v>35</v>
      </c>
      <c r="D44" s="1" t="s">
        <v>39</v>
      </c>
      <c r="E44" s="5"/>
      <c r="F44" s="429"/>
      <c r="G44" s="19"/>
      <c r="H44" s="434"/>
      <c r="I44" s="427" t="s">
        <v>385</v>
      </c>
      <c r="L44" s="432">
        <f>SUM(L45:L47)</f>
        <v>0</v>
      </c>
      <c r="M44" s="432">
        <f>SUM(M45:M47)</f>
        <v>0</v>
      </c>
    </row>
    <row r="45" spans="1:13">
      <c r="B45" s="4"/>
      <c r="C45" s="433" t="s">
        <v>36</v>
      </c>
      <c r="D45" s="1" t="s">
        <v>148</v>
      </c>
      <c r="E45" s="5"/>
      <c r="F45" s="429"/>
      <c r="G45" s="19"/>
      <c r="H45" s="4"/>
      <c r="I45" s="433" t="s">
        <v>103</v>
      </c>
      <c r="J45" s="1" t="s">
        <v>106</v>
      </c>
      <c r="L45" s="19"/>
      <c r="M45" s="19"/>
    </row>
    <row r="46" spans="1:13">
      <c r="B46" s="4"/>
      <c r="C46" s="433" t="s">
        <v>37</v>
      </c>
      <c r="D46" s="1" t="s">
        <v>40</v>
      </c>
      <c r="E46" s="5"/>
      <c r="F46" s="429"/>
      <c r="G46" s="19"/>
      <c r="H46" s="4"/>
      <c r="I46" s="433" t="s">
        <v>104</v>
      </c>
      <c r="J46" s="1" t="s">
        <v>107</v>
      </c>
      <c r="L46" s="19"/>
      <c r="M46" s="19"/>
    </row>
    <row r="47" spans="1:13">
      <c r="B47" s="4"/>
      <c r="C47" s="433" t="s">
        <v>38</v>
      </c>
      <c r="D47" s="1" t="s">
        <v>41</v>
      </c>
      <c r="E47" s="5"/>
      <c r="F47" s="429"/>
      <c r="G47" s="19"/>
      <c r="H47" s="4"/>
      <c r="I47" s="433" t="s">
        <v>105</v>
      </c>
      <c r="J47" s="1" t="s">
        <v>108</v>
      </c>
      <c r="L47" s="19"/>
      <c r="M47" s="19"/>
    </row>
    <row r="48" spans="1:13">
      <c r="B48" s="4"/>
      <c r="E48" s="5"/>
      <c r="F48" s="429"/>
      <c r="G48" s="19"/>
      <c r="H48" s="4"/>
      <c r="I48" s="427" t="s">
        <v>386</v>
      </c>
      <c r="J48" s="427"/>
      <c r="L48" s="432">
        <f>+L11+L21+L25+L28+L29+L33+L40+L44</f>
        <v>1078827350.0699999</v>
      </c>
      <c r="M48" s="432">
        <f>+M11+M21+M25+M28+M29+M33+M40+M44</f>
        <v>716277862</v>
      </c>
    </row>
    <row r="49" spans="2:13">
      <c r="B49" s="4"/>
      <c r="C49" s="435" t="s">
        <v>376</v>
      </c>
      <c r="D49" s="435"/>
      <c r="E49" s="436"/>
      <c r="F49" s="431">
        <f>+F11+F19+F27+F33+F39+F40+F43</f>
        <v>1124747418.8700001</v>
      </c>
      <c r="G49" s="432">
        <f>+G11+G19+G27+G33+G39+G40+G43</f>
        <v>640754954.4000001</v>
      </c>
      <c r="H49" s="4"/>
      <c r="L49" s="19"/>
      <c r="M49" s="19"/>
    </row>
    <row r="50" spans="2:13">
      <c r="B50" s="4"/>
      <c r="E50" s="5"/>
      <c r="F50" s="429"/>
      <c r="G50" s="19"/>
      <c r="H50" s="4"/>
      <c r="I50" s="427" t="s">
        <v>109</v>
      </c>
      <c r="J50" s="427"/>
      <c r="L50" s="19"/>
      <c r="M50" s="19"/>
    </row>
    <row r="51" spans="2:13">
      <c r="B51" s="4"/>
      <c r="C51" s="427" t="s">
        <v>64</v>
      </c>
      <c r="E51" s="5"/>
      <c r="F51" s="429"/>
      <c r="G51" s="19"/>
      <c r="H51" s="4"/>
      <c r="I51" s="1" t="s">
        <v>110</v>
      </c>
      <c r="L51" s="19"/>
      <c r="M51" s="19"/>
    </row>
    <row r="52" spans="2:13">
      <c r="B52" s="4"/>
      <c r="C52" s="1" t="s">
        <v>65</v>
      </c>
      <c r="E52" s="5"/>
      <c r="F52" s="429">
        <v>0</v>
      </c>
      <c r="G52" s="19">
        <v>0</v>
      </c>
      <c r="H52" s="4"/>
      <c r="I52" s="1" t="s">
        <v>111</v>
      </c>
      <c r="L52" s="19"/>
      <c r="M52" s="19"/>
    </row>
    <row r="53" spans="2:13">
      <c r="B53" s="4"/>
      <c r="C53" s="1" t="s">
        <v>73</v>
      </c>
      <c r="E53" s="5"/>
      <c r="F53" s="429"/>
      <c r="G53" s="19"/>
      <c r="H53" s="4"/>
      <c r="I53" s="1" t="s">
        <v>112</v>
      </c>
      <c r="L53" s="19"/>
      <c r="M53" s="19"/>
    </row>
    <row r="54" spans="2:13">
      <c r="B54" s="4"/>
      <c r="C54" s="1" t="s">
        <v>66</v>
      </c>
      <c r="E54" s="5"/>
      <c r="F54" s="429">
        <v>1613841814.7199998</v>
      </c>
      <c r="G54" s="19">
        <v>1594694861</v>
      </c>
      <c r="H54" s="4"/>
      <c r="I54" s="1" t="s">
        <v>113</v>
      </c>
      <c r="L54" s="19"/>
      <c r="M54" s="19"/>
    </row>
    <row r="55" spans="2:13">
      <c r="B55" s="4"/>
      <c r="C55" s="1" t="s">
        <v>67</v>
      </c>
      <c r="E55" s="5"/>
      <c r="F55" s="429">
        <v>2346437648.349999</v>
      </c>
      <c r="G55" s="19">
        <v>2148895110</v>
      </c>
      <c r="H55" s="434"/>
      <c r="I55" s="1" t="s">
        <v>114</v>
      </c>
      <c r="L55" s="19"/>
      <c r="M55" s="19"/>
    </row>
    <row r="56" spans="2:13">
      <c r="B56" s="4"/>
      <c r="C56" s="1" t="s">
        <v>68</v>
      </c>
      <c r="E56" s="5"/>
      <c r="F56" s="429">
        <v>55119073.590000004</v>
      </c>
      <c r="G56" s="19">
        <v>48975593</v>
      </c>
      <c r="H56" s="4"/>
      <c r="I56" s="1" t="s">
        <v>115</v>
      </c>
      <c r="L56" s="19"/>
      <c r="M56" s="19"/>
    </row>
    <row r="57" spans="2:13">
      <c r="B57" s="4"/>
      <c r="C57" s="1" t="s">
        <v>69</v>
      </c>
      <c r="E57" s="5"/>
      <c r="F57" s="429">
        <v>-2129859648.3700001</v>
      </c>
      <c r="G57" s="19">
        <v>-2013550562</v>
      </c>
      <c r="H57" s="4"/>
      <c r="L57" s="19"/>
      <c r="M57" s="19"/>
    </row>
    <row r="58" spans="2:13">
      <c r="B58" s="4"/>
      <c r="C58" s="1" t="s">
        <v>70</v>
      </c>
      <c r="E58" s="5"/>
      <c r="F58" s="429"/>
      <c r="G58" s="19"/>
      <c r="H58" s="4"/>
      <c r="I58" s="427" t="s">
        <v>387</v>
      </c>
      <c r="K58" s="427"/>
      <c r="L58" s="432">
        <f>SUM(L51:L56)</f>
        <v>0</v>
      </c>
      <c r="M58" s="432">
        <f>SUM(M51:M56)</f>
        <v>0</v>
      </c>
    </row>
    <row r="59" spans="2:13">
      <c r="B59" s="4"/>
      <c r="C59" s="1" t="s">
        <v>71</v>
      </c>
      <c r="E59" s="5"/>
      <c r="F59" s="429"/>
      <c r="G59" s="19"/>
      <c r="H59" s="4"/>
      <c r="L59" s="19"/>
      <c r="M59" s="19"/>
    </row>
    <row r="60" spans="2:13">
      <c r="B60" s="4"/>
      <c r="C60" s="1" t="s">
        <v>72</v>
      </c>
      <c r="E60" s="5"/>
      <c r="F60" s="429"/>
      <c r="G60" s="19"/>
      <c r="H60" s="4"/>
      <c r="I60" s="427" t="s">
        <v>388</v>
      </c>
      <c r="J60" s="427"/>
      <c r="K60" s="427"/>
      <c r="L60" s="432">
        <f>+L48+L58</f>
        <v>1078827350.0699999</v>
      </c>
      <c r="M60" s="432">
        <f>+M48+M58</f>
        <v>716277862</v>
      </c>
    </row>
    <row r="61" spans="2:13">
      <c r="B61" s="4"/>
      <c r="E61" s="5"/>
      <c r="F61" s="429"/>
      <c r="G61" s="19"/>
      <c r="H61" s="4"/>
      <c r="L61" s="19"/>
      <c r="M61" s="19"/>
    </row>
    <row r="62" spans="2:13">
      <c r="B62" s="4"/>
      <c r="C62" s="427" t="s">
        <v>377</v>
      </c>
      <c r="E62" s="5"/>
      <c r="F62" s="431">
        <f>SUM(F52:F60)</f>
        <v>1885538888.2899988</v>
      </c>
      <c r="G62" s="432">
        <f>SUM(G52:G60)</f>
        <v>1779015002</v>
      </c>
      <c r="H62" s="4"/>
      <c r="I62" s="427" t="s">
        <v>116</v>
      </c>
      <c r="J62" s="427"/>
      <c r="K62" s="427"/>
      <c r="L62" s="19"/>
      <c r="M62" s="19"/>
    </row>
    <row r="63" spans="2:13">
      <c r="B63" s="4"/>
      <c r="E63" s="5"/>
      <c r="F63" s="429"/>
      <c r="G63" s="19"/>
      <c r="H63" s="4"/>
      <c r="L63" s="19"/>
      <c r="M63" s="19"/>
    </row>
    <row r="64" spans="2:13">
      <c r="B64" s="4"/>
      <c r="C64" s="427" t="s">
        <v>378</v>
      </c>
      <c r="D64" s="427"/>
      <c r="E64" s="437"/>
      <c r="F64" s="431">
        <f>+F49+F62</f>
        <v>3010286307.1599989</v>
      </c>
      <c r="G64" s="432">
        <f>+G49+G62</f>
        <v>2419769956.4000001</v>
      </c>
      <c r="H64" s="4"/>
      <c r="I64" s="427" t="s">
        <v>389</v>
      </c>
      <c r="L64" s="432">
        <f>SUM(L65:L67)</f>
        <v>5423154</v>
      </c>
      <c r="M64" s="432">
        <f>SUM(M65:M67)</f>
        <v>5423154</v>
      </c>
    </row>
    <row r="65" spans="2:13">
      <c r="B65" s="4"/>
      <c r="E65" s="5"/>
      <c r="F65" s="429"/>
      <c r="G65" s="19"/>
      <c r="H65" s="4"/>
      <c r="I65" s="1" t="s">
        <v>117</v>
      </c>
      <c r="L65" s="19"/>
      <c r="M65" s="19"/>
    </row>
    <row r="66" spans="2:13">
      <c r="B66" s="4"/>
      <c r="E66" s="5"/>
      <c r="F66" s="429"/>
      <c r="G66" s="19"/>
      <c r="H66" s="4"/>
      <c r="I66" s="1" t="s">
        <v>118</v>
      </c>
      <c r="L66" s="19">
        <v>5423154</v>
      </c>
      <c r="M66" s="19">
        <v>5423154</v>
      </c>
    </row>
    <row r="67" spans="2:13">
      <c r="B67" s="4"/>
      <c r="E67" s="5"/>
      <c r="F67" s="429"/>
      <c r="G67" s="19"/>
      <c r="H67" s="434"/>
      <c r="I67" s="1" t="s">
        <v>119</v>
      </c>
      <c r="L67" s="19"/>
      <c r="M67" s="19"/>
    </row>
    <row r="68" spans="2:13">
      <c r="B68" s="4"/>
      <c r="E68" s="5"/>
      <c r="F68" s="429"/>
      <c r="G68" s="19"/>
      <c r="H68" s="4"/>
      <c r="I68" s="427" t="s">
        <v>390</v>
      </c>
      <c r="L68" s="432">
        <f>SUM(L69:L73)</f>
        <v>1926035803.089999</v>
      </c>
      <c r="M68" s="432">
        <f>SUM(M69:M73)</f>
        <v>1698068940.4000001</v>
      </c>
    </row>
    <row r="69" spans="2:13">
      <c r="B69" s="4"/>
      <c r="E69" s="5"/>
      <c r="F69" s="429"/>
      <c r="G69" s="19"/>
      <c r="H69" s="4"/>
      <c r="I69" s="1" t="s">
        <v>120</v>
      </c>
      <c r="L69" s="19">
        <v>186988368.42999899</v>
      </c>
      <c r="M69" s="19">
        <v>100240859.45</v>
      </c>
    </row>
    <row r="70" spans="2:13">
      <c r="B70" s="4"/>
      <c r="E70" s="11"/>
      <c r="F70" s="429"/>
      <c r="G70" s="19"/>
      <c r="H70" s="4"/>
      <c r="I70" s="1" t="s">
        <v>121</v>
      </c>
      <c r="L70" s="19">
        <v>557226963.16999996</v>
      </c>
      <c r="M70" s="19">
        <v>416007609.48000002</v>
      </c>
    </row>
    <row r="71" spans="2:13">
      <c r="B71" s="4"/>
      <c r="E71" s="12"/>
      <c r="F71" s="429"/>
      <c r="G71" s="19"/>
      <c r="H71" s="4"/>
      <c r="I71" s="1" t="s">
        <v>122</v>
      </c>
      <c r="L71" s="19">
        <v>1181820471.49</v>
      </c>
      <c r="M71" s="19">
        <v>1181820471.47</v>
      </c>
    </row>
    <row r="72" spans="2:13">
      <c r="B72" s="4"/>
      <c r="E72" s="5"/>
      <c r="F72" s="429"/>
      <c r="G72" s="19"/>
      <c r="H72" s="4"/>
      <c r="I72" s="1" t="s">
        <v>123</v>
      </c>
      <c r="L72" s="19"/>
      <c r="M72" s="19"/>
    </row>
    <row r="73" spans="2:13" ht="12.75">
      <c r="B73" s="4"/>
      <c r="E73" s="5"/>
      <c r="F73" s="438"/>
      <c r="G73" s="19"/>
      <c r="H73" s="4"/>
      <c r="I73" s="1" t="s">
        <v>124</v>
      </c>
      <c r="L73" s="19"/>
      <c r="M73" s="19"/>
    </row>
    <row r="74" spans="2:13">
      <c r="B74" s="4"/>
      <c r="E74" s="5"/>
      <c r="F74" s="429"/>
      <c r="G74" s="19"/>
      <c r="H74" s="4"/>
      <c r="I74" s="427" t="s">
        <v>391</v>
      </c>
      <c r="L74" s="432">
        <f>SUM(L75:L76)</f>
        <v>0</v>
      </c>
      <c r="M74" s="432">
        <f>SUM(M75:M76)</f>
        <v>0</v>
      </c>
    </row>
    <row r="75" spans="2:13">
      <c r="B75" s="4"/>
      <c r="E75" s="5"/>
      <c r="F75" s="429"/>
      <c r="G75" s="19"/>
      <c r="H75" s="4"/>
      <c r="I75" s="1" t="s">
        <v>125</v>
      </c>
      <c r="L75" s="19"/>
      <c r="M75" s="19"/>
    </row>
    <row r="76" spans="2:13">
      <c r="B76" s="4"/>
      <c r="E76" s="5"/>
      <c r="F76" s="429"/>
      <c r="G76" s="19"/>
      <c r="H76" s="4"/>
      <c r="I76" s="1" t="s">
        <v>126</v>
      </c>
      <c r="L76" s="19"/>
      <c r="M76" s="19"/>
    </row>
    <row r="77" spans="2:13">
      <c r="B77" s="4"/>
      <c r="E77" s="5"/>
      <c r="F77" s="429"/>
      <c r="G77" s="19"/>
      <c r="H77" s="434"/>
      <c r="I77" s="427" t="s">
        <v>392</v>
      </c>
      <c r="L77" s="432">
        <f>+L64+L68+L74</f>
        <v>1931458957.089999</v>
      </c>
      <c r="M77" s="432">
        <f>+M64+M68+M74</f>
        <v>1703492094.4000001</v>
      </c>
    </row>
    <row r="78" spans="2:13">
      <c r="B78" s="4"/>
      <c r="E78" s="5"/>
      <c r="F78" s="429"/>
      <c r="G78" s="19"/>
      <c r="H78" s="4"/>
      <c r="I78" s="427" t="s">
        <v>393</v>
      </c>
      <c r="L78" s="432">
        <f>+L60+L77</f>
        <v>3010286307.1599989</v>
      </c>
      <c r="M78" s="432">
        <f>+M60+M77</f>
        <v>2419769956.4000001</v>
      </c>
    </row>
    <row r="79" spans="2:13" ht="5.45" customHeight="1">
      <c r="B79" s="6"/>
      <c r="C79" s="13"/>
      <c r="D79" s="13"/>
      <c r="E79" s="7"/>
      <c r="F79" s="439"/>
      <c r="G79" s="16"/>
      <c r="H79" s="6"/>
      <c r="I79" s="13"/>
      <c r="J79" s="13"/>
      <c r="K79" s="13"/>
      <c r="L79" s="16"/>
      <c r="M79" s="16"/>
    </row>
    <row r="80" spans="2:13">
      <c r="L80" s="2">
        <f>+F64-L78</f>
        <v>0</v>
      </c>
      <c r="M80" s="2">
        <f>+M78-G64</f>
        <v>0</v>
      </c>
    </row>
    <row r="81" spans="4:13">
      <c r="L81" s="2"/>
      <c r="M81" s="2"/>
    </row>
    <row r="82" spans="4:13" ht="12">
      <c r="D82" s="162" t="s">
        <v>508</v>
      </c>
      <c r="L82" s="2"/>
      <c r="M82" s="2"/>
    </row>
    <row r="83" spans="4:13" ht="12">
      <c r="F83" s="441"/>
      <c r="G83" s="162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G89" s="168"/>
      <c r="L89" s="2"/>
      <c r="M89" s="2"/>
    </row>
    <row r="90" spans="4:13">
      <c r="L90" s="2"/>
      <c r="M90" s="2"/>
    </row>
    <row r="91" spans="4:13">
      <c r="I91" s="442"/>
      <c r="J91" s="442"/>
      <c r="K91" s="442"/>
      <c r="L91" s="443"/>
      <c r="M91" s="443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/>
    <pageSetUpPr fitToPage="1"/>
  </sheetPr>
  <dimension ref="A1:M41"/>
  <sheetViews>
    <sheetView topLeftCell="A7" zoomScale="145" zoomScaleNormal="145" workbookViewId="0">
      <selection activeCell="A19" sqref="A19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53" t="s">
        <v>394</v>
      </c>
      <c r="B1" s="271" t="s">
        <v>395</v>
      </c>
      <c r="C1" s="271"/>
      <c r="D1" s="271"/>
      <c r="E1" s="271"/>
      <c r="F1" s="271"/>
      <c r="G1" s="271"/>
      <c r="H1" s="271"/>
      <c r="I1" s="271"/>
    </row>
    <row r="2" spans="1:12" ht="13.5" thickBot="1">
      <c r="A2" s="381" t="s">
        <v>513</v>
      </c>
      <c r="B2" s="382"/>
      <c r="C2" s="382"/>
      <c r="D2" s="382"/>
      <c r="E2" s="382"/>
      <c r="F2" s="382"/>
      <c r="G2" s="382"/>
      <c r="H2" s="382"/>
      <c r="I2" s="383"/>
    </row>
    <row r="3" spans="1:12" ht="13.5" thickBot="1">
      <c r="A3" s="384" t="s">
        <v>395</v>
      </c>
      <c r="B3" s="385"/>
      <c r="C3" s="385"/>
      <c r="D3" s="385"/>
      <c r="E3" s="385"/>
      <c r="F3" s="385"/>
      <c r="G3" s="385"/>
      <c r="H3" s="385"/>
      <c r="I3" s="386"/>
    </row>
    <row r="4" spans="1:12" ht="13.5" thickBot="1">
      <c r="A4" s="384" t="s">
        <v>536</v>
      </c>
      <c r="B4" s="385"/>
      <c r="C4" s="385"/>
      <c r="D4" s="385"/>
      <c r="E4" s="385"/>
      <c r="F4" s="385"/>
      <c r="G4" s="385"/>
      <c r="H4" s="385"/>
      <c r="I4" s="386"/>
    </row>
    <row r="5" spans="1:12" ht="13.5" thickBot="1">
      <c r="A5" s="384" t="s">
        <v>329</v>
      </c>
      <c r="B5" s="385"/>
      <c r="C5" s="385"/>
      <c r="D5" s="385"/>
      <c r="E5" s="385"/>
      <c r="F5" s="385"/>
      <c r="G5" s="385"/>
      <c r="H5" s="385"/>
      <c r="I5" s="386"/>
    </row>
    <row r="6" spans="1:12" ht="16.5">
      <c r="A6" s="387" t="s">
        <v>396</v>
      </c>
      <c r="B6" s="388"/>
      <c r="C6" s="389" t="s">
        <v>514</v>
      </c>
      <c r="D6" s="389" t="s">
        <v>397</v>
      </c>
      <c r="E6" s="389" t="s">
        <v>398</v>
      </c>
      <c r="F6" s="389" t="s">
        <v>399</v>
      </c>
      <c r="G6" s="390" t="s">
        <v>400</v>
      </c>
      <c r="H6" s="389" t="s">
        <v>401</v>
      </c>
      <c r="I6" s="389" t="s">
        <v>402</v>
      </c>
    </row>
    <row r="7" spans="1:12" ht="13.5" thickBot="1">
      <c r="A7" s="391"/>
      <c r="B7" s="392"/>
      <c r="C7" s="393"/>
      <c r="D7" s="393"/>
      <c r="E7" s="393"/>
      <c r="F7" s="393"/>
      <c r="G7" s="394" t="s">
        <v>403</v>
      </c>
      <c r="H7" s="393"/>
      <c r="I7" s="393"/>
    </row>
    <row r="8" spans="1:12">
      <c r="A8" s="269"/>
      <c r="B8" s="270"/>
      <c r="C8" s="56"/>
      <c r="D8" s="56"/>
      <c r="E8" s="56"/>
      <c r="F8" s="56"/>
      <c r="G8" s="56"/>
      <c r="H8" s="56"/>
      <c r="I8" s="56"/>
    </row>
    <row r="9" spans="1:12">
      <c r="A9" s="265" t="s">
        <v>404</v>
      </c>
      <c r="B9" s="266"/>
      <c r="C9" s="75">
        <f>+C10+C14</f>
        <v>0</v>
      </c>
      <c r="D9" s="75">
        <f t="shared" ref="D9:I9" si="0">+D10+D14</f>
        <v>0</v>
      </c>
      <c r="E9" s="75">
        <f>+E10+E14</f>
        <v>0</v>
      </c>
      <c r="F9" s="75">
        <f t="shared" si="0"/>
        <v>0</v>
      </c>
      <c r="G9" s="75">
        <f>+G10+G14</f>
        <v>0</v>
      </c>
      <c r="H9" s="75">
        <f t="shared" si="0"/>
        <v>0</v>
      </c>
      <c r="I9" s="76">
        <f t="shared" si="0"/>
        <v>0</v>
      </c>
    </row>
    <row r="10" spans="1:12">
      <c r="A10" s="265" t="s">
        <v>405</v>
      </c>
      <c r="B10" s="266"/>
      <c r="C10" s="77"/>
      <c r="D10" s="77"/>
      <c r="E10" s="77"/>
      <c r="F10" s="77"/>
      <c r="G10" s="77"/>
      <c r="H10" s="77"/>
      <c r="I10" s="78"/>
    </row>
    <row r="11" spans="1:12">
      <c r="A11" s="57"/>
      <c r="B11" s="58" t="s">
        <v>406</v>
      </c>
      <c r="C11" s="79"/>
      <c r="D11" s="79"/>
      <c r="E11" s="79"/>
      <c r="F11" s="77"/>
      <c r="G11" s="79"/>
      <c r="H11" s="79"/>
      <c r="I11" s="78"/>
    </row>
    <row r="12" spans="1:12">
      <c r="A12" s="59"/>
      <c r="B12" s="58" t="s">
        <v>407</v>
      </c>
      <c r="C12" s="80"/>
      <c r="D12" s="80"/>
      <c r="E12" s="80"/>
      <c r="F12" s="80"/>
      <c r="G12" s="80"/>
      <c r="H12" s="80"/>
      <c r="I12" s="81"/>
    </row>
    <row r="13" spans="1:12">
      <c r="A13" s="59"/>
      <c r="B13" s="58" t="s">
        <v>408</v>
      </c>
      <c r="C13" s="80"/>
      <c r="D13" s="80"/>
      <c r="E13" s="80"/>
      <c r="F13" s="80"/>
      <c r="G13" s="80"/>
      <c r="H13" s="80"/>
      <c r="I13" s="81"/>
    </row>
    <row r="14" spans="1:12">
      <c r="A14" s="265" t="s">
        <v>409</v>
      </c>
      <c r="B14" s="266"/>
      <c r="C14" s="77">
        <f t="shared" ref="C14:I14" si="1">+C15+C19+C20</f>
        <v>0</v>
      </c>
      <c r="D14" s="77">
        <f t="shared" si="1"/>
        <v>0</v>
      </c>
      <c r="E14" s="77">
        <f t="shared" si="1"/>
        <v>0</v>
      </c>
      <c r="F14" s="77">
        <f t="shared" si="1"/>
        <v>0</v>
      </c>
      <c r="G14" s="77">
        <f t="shared" si="1"/>
        <v>0</v>
      </c>
      <c r="H14" s="77">
        <f t="shared" si="1"/>
        <v>0</v>
      </c>
      <c r="I14" s="78">
        <f t="shared" si="1"/>
        <v>0</v>
      </c>
    </row>
    <row r="15" spans="1:12">
      <c r="A15" s="57"/>
      <c r="B15" s="60" t="s">
        <v>410</v>
      </c>
      <c r="C15" s="79">
        <f>SUM(C16:C18)</f>
        <v>0</v>
      </c>
      <c r="D15" s="82"/>
      <c r="E15" s="83">
        <f>SUM(E16:E18)</f>
        <v>0</v>
      </c>
      <c r="F15" s="79"/>
      <c r="G15" s="79">
        <f>+C15+D15-E15+F15</f>
        <v>0</v>
      </c>
      <c r="H15" s="79">
        <f>SUM(H16:H18)</f>
        <v>0</v>
      </c>
      <c r="I15" s="84"/>
      <c r="L15" s="61"/>
    </row>
    <row r="16" spans="1:12" ht="13.5">
      <c r="A16" s="57"/>
      <c r="B16" s="62" t="s">
        <v>500</v>
      </c>
      <c r="C16" s="85"/>
      <c r="D16" s="86"/>
      <c r="E16" s="87"/>
      <c r="F16" s="77"/>
      <c r="G16" s="77"/>
      <c r="H16" s="77"/>
      <c r="I16" s="78"/>
      <c r="L16" s="61"/>
    </row>
    <row r="17" spans="1:12" ht="13.5">
      <c r="A17" s="57"/>
      <c r="B17" s="62" t="s">
        <v>501</v>
      </c>
      <c r="C17" s="85"/>
      <c r="D17" s="86"/>
      <c r="E17" s="87"/>
      <c r="F17" s="77"/>
      <c r="G17" s="77"/>
      <c r="H17" s="77"/>
      <c r="I17" s="78"/>
      <c r="L17" s="61"/>
    </row>
    <row r="18" spans="1:12" ht="13.5">
      <c r="A18" s="57"/>
      <c r="B18" s="64" t="s">
        <v>502</v>
      </c>
      <c r="C18" s="87"/>
      <c r="D18" s="86"/>
      <c r="E18" s="87"/>
      <c r="F18" s="77"/>
      <c r="G18" s="77"/>
      <c r="H18" s="77"/>
      <c r="I18" s="78"/>
      <c r="L18" s="61"/>
    </row>
    <row r="19" spans="1:12">
      <c r="A19" s="59"/>
      <c r="B19" s="65" t="s">
        <v>411</v>
      </c>
      <c r="C19" s="88"/>
      <c r="D19" s="88"/>
      <c r="E19" s="88"/>
      <c r="F19" s="80"/>
      <c r="G19" s="80"/>
      <c r="H19" s="80"/>
      <c r="I19" s="81"/>
      <c r="L19" s="61"/>
    </row>
    <row r="20" spans="1:12">
      <c r="A20" s="59"/>
      <c r="B20" s="58" t="s">
        <v>412</v>
      </c>
      <c r="C20" s="80"/>
      <c r="D20" s="80"/>
      <c r="E20" s="80"/>
      <c r="F20" s="80"/>
      <c r="G20" s="80"/>
      <c r="H20" s="80"/>
      <c r="I20" s="81"/>
      <c r="L20" s="61"/>
    </row>
    <row r="21" spans="1:12" s="446" customFormat="1">
      <c r="A21" s="444" t="s">
        <v>413</v>
      </c>
      <c r="B21" s="445"/>
      <c r="C21" s="79">
        <v>716277862.59000003</v>
      </c>
      <c r="D21" s="79">
        <v>0</v>
      </c>
      <c r="E21" s="79">
        <f>+C21-G21</f>
        <v>-362549487.40999997</v>
      </c>
      <c r="F21" s="79">
        <v>0</v>
      </c>
      <c r="G21" s="79">
        <v>1078827350</v>
      </c>
      <c r="H21" s="79">
        <v>0</v>
      </c>
      <c r="I21" s="84">
        <v>0</v>
      </c>
      <c r="L21" s="447"/>
    </row>
    <row r="22" spans="1:12" ht="13.5">
      <c r="A22" s="57"/>
      <c r="B22" s="64"/>
      <c r="C22" s="87"/>
      <c r="D22" s="89"/>
      <c r="E22" s="89"/>
      <c r="F22" s="87"/>
      <c r="G22" s="77"/>
      <c r="H22" s="90"/>
      <c r="I22" s="91"/>
      <c r="L22" s="61"/>
    </row>
    <row r="23" spans="1:12" ht="13.5">
      <c r="A23" s="57"/>
      <c r="B23" s="64"/>
      <c r="C23" s="87"/>
      <c r="D23" s="89"/>
      <c r="E23" s="89"/>
      <c r="F23" s="87"/>
      <c r="G23" s="77"/>
      <c r="H23" s="90"/>
      <c r="I23" s="91"/>
      <c r="L23" s="61"/>
    </row>
    <row r="24" spans="1:12" ht="13.5">
      <c r="A24" s="59"/>
      <c r="B24" s="64"/>
      <c r="C24" s="87"/>
      <c r="D24" s="88"/>
      <c r="E24" s="88"/>
      <c r="F24" s="87"/>
      <c r="G24" s="77"/>
      <c r="H24" s="90"/>
      <c r="I24" s="92"/>
      <c r="L24" s="61"/>
    </row>
    <row r="25" spans="1:12">
      <c r="A25" s="265" t="s">
        <v>414</v>
      </c>
      <c r="B25" s="266"/>
      <c r="C25" s="75">
        <f>+C9+C21</f>
        <v>716277862.59000003</v>
      </c>
      <c r="D25" s="75">
        <f t="shared" ref="D25:E25" si="2">+D9+D21</f>
        <v>0</v>
      </c>
      <c r="E25" s="75">
        <f t="shared" si="2"/>
        <v>-362549487.40999997</v>
      </c>
      <c r="F25" s="75">
        <f>+F9+F21</f>
        <v>0</v>
      </c>
      <c r="G25" s="75">
        <f>+G9+G21</f>
        <v>1078827350</v>
      </c>
      <c r="H25" s="75">
        <f>+H9+H21</f>
        <v>0</v>
      </c>
      <c r="I25" s="76">
        <f>+I9+I21</f>
        <v>0</v>
      </c>
      <c r="J25" s="39"/>
      <c r="K25" s="39"/>
      <c r="L25" s="61"/>
    </row>
    <row r="26" spans="1:12">
      <c r="A26" s="265"/>
      <c r="B26" s="266"/>
      <c r="C26" s="93"/>
      <c r="D26" s="93"/>
      <c r="E26" s="93"/>
      <c r="F26" s="93"/>
      <c r="G26" s="93"/>
      <c r="H26" s="93"/>
      <c r="I26" s="94"/>
      <c r="L26" s="61"/>
    </row>
    <row r="27" spans="1:12" ht="16.5" customHeight="1">
      <c r="A27" s="265" t="s">
        <v>415</v>
      </c>
      <c r="B27" s="266"/>
      <c r="C27" s="93"/>
      <c r="D27" s="93"/>
      <c r="E27" s="93"/>
      <c r="F27" s="93"/>
      <c r="G27" s="93"/>
      <c r="H27" s="93"/>
      <c r="I27" s="94"/>
      <c r="L27" s="61"/>
    </row>
    <row r="28" spans="1:12">
      <c r="A28" s="267"/>
      <c r="B28" s="268"/>
      <c r="C28" s="95"/>
      <c r="D28" s="95"/>
      <c r="E28" s="95"/>
      <c r="F28" s="95"/>
      <c r="G28" s="95"/>
      <c r="H28" s="95"/>
      <c r="I28" s="96"/>
    </row>
    <row r="29" spans="1:12" ht="16.5" customHeight="1">
      <c r="A29" s="265" t="s">
        <v>416</v>
      </c>
      <c r="B29" s="266"/>
      <c r="C29" s="95"/>
      <c r="D29" s="95"/>
      <c r="E29" s="95"/>
      <c r="F29" s="95"/>
      <c r="G29" s="95"/>
      <c r="H29" s="95"/>
      <c r="I29" s="96"/>
    </row>
    <row r="30" spans="1:12" ht="13.5" thickBot="1">
      <c r="A30" s="263"/>
      <c r="B30" s="264"/>
      <c r="C30" s="97"/>
      <c r="D30" s="97"/>
      <c r="E30" s="97"/>
      <c r="F30" s="97"/>
      <c r="G30" s="97"/>
      <c r="H30" s="97"/>
      <c r="I30" s="98"/>
    </row>
    <row r="31" spans="1:12" ht="19.5" customHeight="1">
      <c r="A31" s="255" t="s">
        <v>417</v>
      </c>
      <c r="B31" s="255"/>
      <c r="C31" s="255"/>
      <c r="D31" s="255"/>
      <c r="E31" s="255"/>
      <c r="F31" s="255"/>
      <c r="G31" s="255"/>
      <c r="H31" s="255"/>
      <c r="I31" s="255"/>
    </row>
    <row r="32" spans="1:12" ht="13.5" thickBot="1">
      <c r="A32" s="256" t="s">
        <v>418</v>
      </c>
      <c r="B32" s="256"/>
      <c r="C32" s="256"/>
      <c r="D32" s="256"/>
      <c r="E32" s="256"/>
      <c r="F32" s="256"/>
      <c r="G32" s="256"/>
      <c r="H32" s="256"/>
      <c r="I32" s="256"/>
    </row>
    <row r="33" spans="1:13">
      <c r="A33" s="257" t="s">
        <v>419</v>
      </c>
      <c r="B33" s="67" t="s">
        <v>420</v>
      </c>
      <c r="C33" s="67" t="s">
        <v>421</v>
      </c>
      <c r="D33" s="67" t="s">
        <v>422</v>
      </c>
      <c r="E33" s="260" t="s">
        <v>423</v>
      </c>
      <c r="F33" s="67" t="s">
        <v>424</v>
      </c>
    </row>
    <row r="34" spans="1:13">
      <c r="A34" s="258"/>
      <c r="B34" s="54" t="s">
        <v>425</v>
      </c>
      <c r="C34" s="54" t="s">
        <v>426</v>
      </c>
      <c r="D34" s="54" t="s">
        <v>427</v>
      </c>
      <c r="E34" s="261"/>
      <c r="F34" s="54" t="s">
        <v>428</v>
      </c>
    </row>
    <row r="35" spans="1:13" ht="13.5" thickBot="1">
      <c r="A35" s="259"/>
      <c r="B35" s="68"/>
      <c r="C35" s="55" t="s">
        <v>429</v>
      </c>
      <c r="D35" s="68"/>
      <c r="E35" s="262"/>
      <c r="F35" s="68"/>
    </row>
    <row r="36" spans="1:13" ht="16.5">
      <c r="A36" s="69" t="s">
        <v>430</v>
      </c>
      <c r="B36" s="70"/>
      <c r="C36" s="70"/>
      <c r="D36" s="70"/>
      <c r="E36" s="70"/>
      <c r="F36" s="70"/>
    </row>
    <row r="37" spans="1:13">
      <c r="A37" s="66" t="s">
        <v>503</v>
      </c>
      <c r="B37" s="63"/>
      <c r="C37" s="71"/>
      <c r="D37" s="72"/>
      <c r="E37" s="71"/>
      <c r="F37" s="72"/>
    </row>
    <row r="38" spans="1:13">
      <c r="A38" s="66" t="s">
        <v>431</v>
      </c>
      <c r="B38" s="66"/>
      <c r="C38" s="66"/>
      <c r="D38" s="66"/>
      <c r="E38" s="66"/>
      <c r="F38" s="66"/>
    </row>
    <row r="39" spans="1:13" ht="13.5" thickBot="1">
      <c r="A39" s="73" t="s">
        <v>432</v>
      </c>
      <c r="B39" s="73"/>
      <c r="C39" s="73"/>
      <c r="D39" s="73"/>
      <c r="E39" s="73"/>
      <c r="F39" s="73"/>
    </row>
    <row r="40" spans="1:13" ht="16.5" customHeight="1">
      <c r="A40" s="254" t="s">
        <v>363</v>
      </c>
      <c r="B40" s="254"/>
      <c r="C40" s="254"/>
      <c r="D40" s="254"/>
      <c r="E40" s="254"/>
      <c r="F40" s="254"/>
      <c r="G40" s="99"/>
      <c r="H40" s="99"/>
      <c r="I40" s="99"/>
      <c r="J40" s="38"/>
      <c r="K40" s="38"/>
      <c r="L40" s="38"/>
      <c r="M40" s="38"/>
    </row>
    <row r="41" spans="1:13" s="74" customFormat="1">
      <c r="A41" s="100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9"/>
  </sheetPr>
  <dimension ref="A1:K22"/>
  <sheetViews>
    <sheetView workbookViewId="0">
      <selection activeCell="E13" sqref="E13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53" t="s">
        <v>433</v>
      </c>
      <c r="B1" s="272" t="s">
        <v>434</v>
      </c>
      <c r="C1" s="272"/>
      <c r="D1" s="272"/>
      <c r="E1" s="272"/>
      <c r="F1" s="272"/>
      <c r="G1" s="272"/>
      <c r="H1" s="272"/>
      <c r="I1" s="272"/>
      <c r="J1" s="272"/>
      <c r="K1" s="272"/>
    </row>
    <row r="2" spans="1:11" ht="13.5" thickBot="1">
      <c r="A2" s="53"/>
    </row>
    <row r="3" spans="1:11" ht="13.5" thickBot="1">
      <c r="A3" s="373" t="s">
        <v>512</v>
      </c>
      <c r="B3" s="374"/>
      <c r="C3" s="374"/>
      <c r="D3" s="374"/>
      <c r="E3" s="374"/>
      <c r="F3" s="374"/>
      <c r="G3" s="374"/>
      <c r="H3" s="374"/>
      <c r="I3" s="374"/>
      <c r="J3" s="374"/>
      <c r="K3" s="375"/>
    </row>
    <row r="4" spans="1:11" ht="13.5" thickBot="1">
      <c r="A4" s="376" t="s">
        <v>435</v>
      </c>
      <c r="B4" s="377"/>
      <c r="C4" s="377"/>
      <c r="D4" s="377"/>
      <c r="E4" s="377"/>
      <c r="F4" s="377"/>
      <c r="G4" s="377"/>
      <c r="H4" s="377"/>
      <c r="I4" s="377"/>
      <c r="J4" s="377"/>
      <c r="K4" s="378"/>
    </row>
    <row r="5" spans="1:11" ht="13.5" thickBot="1">
      <c r="A5" s="376" t="s">
        <v>532</v>
      </c>
      <c r="B5" s="377"/>
      <c r="C5" s="377"/>
      <c r="D5" s="377"/>
      <c r="E5" s="377"/>
      <c r="F5" s="377"/>
      <c r="G5" s="377"/>
      <c r="H5" s="377"/>
      <c r="I5" s="377"/>
      <c r="J5" s="377"/>
      <c r="K5" s="378"/>
    </row>
    <row r="6" spans="1:11" ht="13.5" thickBot="1">
      <c r="A6" s="376" t="s">
        <v>329</v>
      </c>
      <c r="B6" s="377"/>
      <c r="C6" s="377"/>
      <c r="D6" s="377"/>
      <c r="E6" s="377"/>
      <c r="F6" s="377"/>
      <c r="G6" s="377"/>
      <c r="H6" s="377"/>
      <c r="I6" s="377"/>
      <c r="J6" s="377"/>
      <c r="K6" s="378"/>
    </row>
    <row r="7" spans="1:11" ht="62.25" customHeight="1" thickBot="1">
      <c r="A7" s="379" t="s">
        <v>436</v>
      </c>
      <c r="B7" s="380" t="s">
        <v>437</v>
      </c>
      <c r="C7" s="380" t="s">
        <v>438</v>
      </c>
      <c r="D7" s="380" t="s">
        <v>439</v>
      </c>
      <c r="E7" s="380" t="s">
        <v>440</v>
      </c>
      <c r="F7" s="380" t="s">
        <v>441</v>
      </c>
      <c r="G7" s="380" t="s">
        <v>442</v>
      </c>
      <c r="H7" s="380" t="s">
        <v>443</v>
      </c>
      <c r="I7" s="380" t="s">
        <v>504</v>
      </c>
      <c r="J7" s="380" t="s">
        <v>505</v>
      </c>
      <c r="K7" s="380" t="s">
        <v>506</v>
      </c>
    </row>
    <row r="8" spans="1:11">
      <c r="A8" s="101"/>
      <c r="B8" s="102"/>
      <c r="C8" s="102"/>
      <c r="D8" s="102"/>
      <c r="E8" s="102"/>
      <c r="F8" s="102"/>
      <c r="G8" s="102"/>
      <c r="H8" s="102"/>
      <c r="I8" s="102"/>
      <c r="J8" s="102"/>
      <c r="K8" s="102"/>
    </row>
    <row r="9" spans="1:11" ht="24.75">
      <c r="A9" s="103" t="s">
        <v>444</v>
      </c>
      <c r="B9" s="104"/>
      <c r="C9" s="104"/>
      <c r="D9" s="104"/>
      <c r="E9" s="110">
        <f>+E10+E11+E12+E13</f>
        <v>0</v>
      </c>
      <c r="F9" s="104"/>
      <c r="G9" s="104"/>
      <c r="H9" s="104"/>
      <c r="I9" s="110">
        <f t="shared" ref="I9:J9" si="0">+I10+I11+I12+I13</f>
        <v>0</v>
      </c>
      <c r="J9" s="110">
        <f t="shared" si="0"/>
        <v>0</v>
      </c>
      <c r="K9" s="110">
        <f>+K10+K11+K12+K13</f>
        <v>0</v>
      </c>
    </row>
    <row r="10" spans="1:11">
      <c r="A10" s="105" t="s">
        <v>454</v>
      </c>
      <c r="B10" s="112"/>
      <c r="C10" s="112"/>
      <c r="D10" s="113"/>
      <c r="E10" s="115"/>
      <c r="F10" s="114"/>
      <c r="G10" s="113"/>
      <c r="H10" s="113"/>
      <c r="I10" s="115"/>
      <c r="J10" s="154"/>
      <c r="K10" s="111"/>
    </row>
    <row r="11" spans="1:11">
      <c r="A11" s="105" t="s">
        <v>445</v>
      </c>
      <c r="B11" s="104"/>
      <c r="C11" s="104"/>
      <c r="D11" s="104"/>
      <c r="E11" s="104"/>
      <c r="F11" s="104"/>
      <c r="G11" s="104"/>
      <c r="H11" s="104"/>
      <c r="I11" s="116"/>
      <c r="J11" s="104"/>
      <c r="K11" s="104"/>
    </row>
    <row r="12" spans="1:11">
      <c r="A12" s="105" t="s">
        <v>446</v>
      </c>
      <c r="B12" s="104"/>
      <c r="C12" s="104"/>
      <c r="D12" s="104"/>
      <c r="E12" s="104"/>
      <c r="F12" s="104"/>
      <c r="G12" s="104"/>
      <c r="H12" s="104"/>
      <c r="I12" s="117"/>
      <c r="J12" s="104"/>
      <c r="K12" s="104"/>
    </row>
    <row r="13" spans="1:11">
      <c r="A13" s="105" t="s">
        <v>447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</row>
    <row r="14" spans="1:11">
      <c r="A14" s="106"/>
      <c r="B14" s="104"/>
      <c r="C14" s="104"/>
      <c r="D14" s="104"/>
      <c r="E14" s="104"/>
      <c r="F14" s="104"/>
      <c r="G14" s="104"/>
      <c r="H14" s="104"/>
      <c r="I14" s="104"/>
      <c r="J14" s="104"/>
      <c r="K14" s="104"/>
    </row>
    <row r="15" spans="1:11" ht="16.5">
      <c r="A15" s="103" t="s">
        <v>448</v>
      </c>
      <c r="B15" s="104"/>
      <c r="C15" s="104"/>
      <c r="D15" s="104"/>
      <c r="E15" s="109">
        <f>+E16+E17+E18+E19</f>
        <v>0</v>
      </c>
      <c r="F15" s="104"/>
      <c r="G15" s="104"/>
      <c r="H15" s="104"/>
      <c r="I15" s="104"/>
      <c r="J15" s="104"/>
      <c r="K15" s="109">
        <f>+K16+K17+K18+K19</f>
        <v>0</v>
      </c>
    </row>
    <row r="16" spans="1:11">
      <c r="A16" s="105" t="s">
        <v>449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</row>
    <row r="17" spans="1:11">
      <c r="A17" s="105" t="s">
        <v>450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</row>
    <row r="18" spans="1:11">
      <c r="A18" s="105" t="s">
        <v>451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</row>
    <row r="19" spans="1:11">
      <c r="A19" s="105" t="s">
        <v>452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</row>
    <row r="20" spans="1:11">
      <c r="A20" s="106"/>
      <c r="B20" s="104"/>
      <c r="C20" s="104"/>
      <c r="D20" s="104"/>
      <c r="E20" s="104"/>
      <c r="F20" s="104"/>
      <c r="G20" s="104"/>
      <c r="H20" s="104"/>
      <c r="I20" s="104"/>
      <c r="J20" s="104"/>
      <c r="K20" s="104"/>
    </row>
    <row r="21" spans="1:11" ht="41.25">
      <c r="A21" s="103" t="s">
        <v>453</v>
      </c>
      <c r="B21" s="104"/>
      <c r="C21" s="104"/>
      <c r="D21" s="104"/>
      <c r="E21" s="110">
        <f>+E9+E15</f>
        <v>0</v>
      </c>
      <c r="F21" s="104"/>
      <c r="G21" s="104"/>
      <c r="H21" s="104"/>
      <c r="I21" s="104"/>
      <c r="J21" s="104"/>
      <c r="K21" s="110">
        <f>+K9+K15</f>
        <v>0</v>
      </c>
    </row>
    <row r="22" spans="1:11" ht="13.5" thickBot="1">
      <c r="A22" s="107"/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92D050"/>
    <pageSetUpPr fitToPage="1"/>
  </sheetPr>
  <dimension ref="A1:BZ61"/>
  <sheetViews>
    <sheetView view="pageBreakPreview" topLeftCell="C1" zoomScale="60" zoomScaleNormal="100" workbookViewId="0">
      <pane xSplit="2" ySplit="8" topLeftCell="F9" activePane="bottomRight" state="frozen"/>
      <selection activeCell="C1" sqref="C1"/>
      <selection pane="topRight" activeCell="E1" sqref="E1"/>
      <selection pane="bottomLeft" activeCell="C9" sqref="C9"/>
      <selection pane="bottomRight" activeCell="C1" sqref="A1:XFD1048576"/>
    </sheetView>
  </sheetViews>
  <sheetFormatPr baseColWidth="10" defaultColWidth="0" defaultRowHeight="12.75"/>
  <cols>
    <col min="1" max="2" width="0.28515625" style="191" hidden="1" customWidth="1"/>
    <col min="3" max="3" width="3.140625" style="191" customWidth="1"/>
    <col min="4" max="4" width="99.5703125" style="191" customWidth="1"/>
    <col min="5" max="5" width="24.85546875" style="211" customWidth="1"/>
    <col min="6" max="7" width="23.28515625" style="211" customWidth="1"/>
    <col min="8" max="8" width="11.5703125" style="191" customWidth="1"/>
    <col min="9" max="256" width="0" style="191" hidden="1"/>
    <col min="257" max="258" width="0" style="191" hidden="1" customWidth="1"/>
    <col min="259" max="259" width="3.140625" style="191" customWidth="1"/>
    <col min="260" max="260" width="105.7109375" style="191" customWidth="1"/>
    <col min="261" max="263" width="40.7109375" style="191" customWidth="1"/>
    <col min="264" max="264" width="11.5703125" style="191" customWidth="1"/>
    <col min="265" max="512" width="0" style="191" hidden="1"/>
    <col min="513" max="514" width="0" style="191" hidden="1" customWidth="1"/>
    <col min="515" max="515" width="3.140625" style="191" customWidth="1"/>
    <col min="516" max="516" width="105.7109375" style="191" customWidth="1"/>
    <col min="517" max="519" width="40.7109375" style="191" customWidth="1"/>
    <col min="520" max="520" width="11.5703125" style="191" customWidth="1"/>
    <col min="521" max="768" width="0" style="191" hidden="1"/>
    <col min="769" max="770" width="0" style="191" hidden="1" customWidth="1"/>
    <col min="771" max="771" width="3.140625" style="191" customWidth="1"/>
    <col min="772" max="772" width="105.7109375" style="191" customWidth="1"/>
    <col min="773" max="775" width="40.7109375" style="191" customWidth="1"/>
    <col min="776" max="776" width="11.5703125" style="191" customWidth="1"/>
    <col min="777" max="1024" width="0" style="191" hidden="1"/>
    <col min="1025" max="1026" width="0" style="191" hidden="1" customWidth="1"/>
    <col min="1027" max="1027" width="3.140625" style="191" customWidth="1"/>
    <col min="1028" max="1028" width="105.7109375" style="191" customWidth="1"/>
    <col min="1029" max="1031" width="40.7109375" style="191" customWidth="1"/>
    <col min="1032" max="1032" width="11.5703125" style="191" customWidth="1"/>
    <col min="1033" max="1280" width="0" style="191" hidden="1"/>
    <col min="1281" max="1282" width="0" style="191" hidden="1" customWidth="1"/>
    <col min="1283" max="1283" width="3.140625" style="191" customWidth="1"/>
    <col min="1284" max="1284" width="105.7109375" style="191" customWidth="1"/>
    <col min="1285" max="1287" width="40.7109375" style="191" customWidth="1"/>
    <col min="1288" max="1288" width="11.5703125" style="191" customWidth="1"/>
    <col min="1289" max="1536" width="0" style="191" hidden="1"/>
    <col min="1537" max="1538" width="0" style="191" hidden="1" customWidth="1"/>
    <col min="1539" max="1539" width="3.140625" style="191" customWidth="1"/>
    <col min="1540" max="1540" width="105.7109375" style="191" customWidth="1"/>
    <col min="1541" max="1543" width="40.7109375" style="191" customWidth="1"/>
    <col min="1544" max="1544" width="11.5703125" style="191" customWidth="1"/>
    <col min="1545" max="1792" width="0" style="191" hidden="1"/>
    <col min="1793" max="1794" width="0" style="191" hidden="1" customWidth="1"/>
    <col min="1795" max="1795" width="3.140625" style="191" customWidth="1"/>
    <col min="1796" max="1796" width="105.7109375" style="191" customWidth="1"/>
    <col min="1797" max="1799" width="40.7109375" style="191" customWidth="1"/>
    <col min="1800" max="1800" width="11.5703125" style="191" customWidth="1"/>
    <col min="1801" max="2048" width="0" style="191" hidden="1"/>
    <col min="2049" max="2050" width="0" style="191" hidden="1" customWidth="1"/>
    <col min="2051" max="2051" width="3.140625" style="191" customWidth="1"/>
    <col min="2052" max="2052" width="105.7109375" style="191" customWidth="1"/>
    <col min="2053" max="2055" width="40.7109375" style="191" customWidth="1"/>
    <col min="2056" max="2056" width="11.5703125" style="191" customWidth="1"/>
    <col min="2057" max="2304" width="0" style="191" hidden="1"/>
    <col min="2305" max="2306" width="0" style="191" hidden="1" customWidth="1"/>
    <col min="2307" max="2307" width="3.140625" style="191" customWidth="1"/>
    <col min="2308" max="2308" width="105.7109375" style="191" customWidth="1"/>
    <col min="2309" max="2311" width="40.7109375" style="191" customWidth="1"/>
    <col min="2312" max="2312" width="11.5703125" style="191" customWidth="1"/>
    <col min="2313" max="2560" width="0" style="191" hidden="1"/>
    <col min="2561" max="2562" width="0" style="191" hidden="1" customWidth="1"/>
    <col min="2563" max="2563" width="3.140625" style="191" customWidth="1"/>
    <col min="2564" max="2564" width="105.7109375" style="191" customWidth="1"/>
    <col min="2565" max="2567" width="40.7109375" style="191" customWidth="1"/>
    <col min="2568" max="2568" width="11.5703125" style="191" customWidth="1"/>
    <col min="2569" max="2816" width="0" style="191" hidden="1"/>
    <col min="2817" max="2818" width="0" style="191" hidden="1" customWidth="1"/>
    <col min="2819" max="2819" width="3.140625" style="191" customWidth="1"/>
    <col min="2820" max="2820" width="105.7109375" style="191" customWidth="1"/>
    <col min="2821" max="2823" width="40.7109375" style="191" customWidth="1"/>
    <col min="2824" max="2824" width="11.5703125" style="191" customWidth="1"/>
    <col min="2825" max="3072" width="0" style="191" hidden="1"/>
    <col min="3073" max="3074" width="0" style="191" hidden="1" customWidth="1"/>
    <col min="3075" max="3075" width="3.140625" style="191" customWidth="1"/>
    <col min="3076" max="3076" width="105.7109375" style="191" customWidth="1"/>
    <col min="3077" max="3079" width="40.7109375" style="191" customWidth="1"/>
    <col min="3080" max="3080" width="11.5703125" style="191" customWidth="1"/>
    <col min="3081" max="3328" width="0" style="191" hidden="1"/>
    <col min="3329" max="3330" width="0" style="191" hidden="1" customWidth="1"/>
    <col min="3331" max="3331" width="3.140625" style="191" customWidth="1"/>
    <col min="3332" max="3332" width="105.7109375" style="191" customWidth="1"/>
    <col min="3333" max="3335" width="40.7109375" style="191" customWidth="1"/>
    <col min="3336" max="3336" width="11.5703125" style="191" customWidth="1"/>
    <col min="3337" max="3584" width="0" style="191" hidden="1"/>
    <col min="3585" max="3586" width="0" style="191" hidden="1" customWidth="1"/>
    <col min="3587" max="3587" width="3.140625" style="191" customWidth="1"/>
    <col min="3588" max="3588" width="105.7109375" style="191" customWidth="1"/>
    <col min="3589" max="3591" width="40.7109375" style="191" customWidth="1"/>
    <col min="3592" max="3592" width="11.5703125" style="191" customWidth="1"/>
    <col min="3593" max="3840" width="0" style="191" hidden="1"/>
    <col min="3841" max="3842" width="0" style="191" hidden="1" customWidth="1"/>
    <col min="3843" max="3843" width="3.140625" style="191" customWidth="1"/>
    <col min="3844" max="3844" width="105.7109375" style="191" customWidth="1"/>
    <col min="3845" max="3847" width="40.7109375" style="191" customWidth="1"/>
    <col min="3848" max="3848" width="11.5703125" style="191" customWidth="1"/>
    <col min="3849" max="4096" width="0" style="191" hidden="1"/>
    <col min="4097" max="4098" width="0" style="191" hidden="1" customWidth="1"/>
    <col min="4099" max="4099" width="3.140625" style="191" customWidth="1"/>
    <col min="4100" max="4100" width="105.7109375" style="191" customWidth="1"/>
    <col min="4101" max="4103" width="40.7109375" style="191" customWidth="1"/>
    <col min="4104" max="4104" width="11.5703125" style="191" customWidth="1"/>
    <col min="4105" max="4352" width="0" style="191" hidden="1"/>
    <col min="4353" max="4354" width="0" style="191" hidden="1" customWidth="1"/>
    <col min="4355" max="4355" width="3.140625" style="191" customWidth="1"/>
    <col min="4356" max="4356" width="105.7109375" style="191" customWidth="1"/>
    <col min="4357" max="4359" width="40.7109375" style="191" customWidth="1"/>
    <col min="4360" max="4360" width="11.5703125" style="191" customWidth="1"/>
    <col min="4361" max="4608" width="0" style="191" hidden="1"/>
    <col min="4609" max="4610" width="0" style="191" hidden="1" customWidth="1"/>
    <col min="4611" max="4611" width="3.140625" style="191" customWidth="1"/>
    <col min="4612" max="4612" width="105.7109375" style="191" customWidth="1"/>
    <col min="4613" max="4615" width="40.7109375" style="191" customWidth="1"/>
    <col min="4616" max="4616" width="11.5703125" style="191" customWidth="1"/>
    <col min="4617" max="4864" width="0" style="191" hidden="1"/>
    <col min="4865" max="4866" width="0" style="191" hidden="1" customWidth="1"/>
    <col min="4867" max="4867" width="3.140625" style="191" customWidth="1"/>
    <col min="4868" max="4868" width="105.7109375" style="191" customWidth="1"/>
    <col min="4869" max="4871" width="40.7109375" style="191" customWidth="1"/>
    <col min="4872" max="4872" width="11.5703125" style="191" customWidth="1"/>
    <col min="4873" max="5120" width="0" style="191" hidden="1"/>
    <col min="5121" max="5122" width="0" style="191" hidden="1" customWidth="1"/>
    <col min="5123" max="5123" width="3.140625" style="191" customWidth="1"/>
    <col min="5124" max="5124" width="105.7109375" style="191" customWidth="1"/>
    <col min="5125" max="5127" width="40.7109375" style="191" customWidth="1"/>
    <col min="5128" max="5128" width="11.5703125" style="191" customWidth="1"/>
    <col min="5129" max="5376" width="0" style="191" hidden="1"/>
    <col min="5377" max="5378" width="0" style="191" hidden="1" customWidth="1"/>
    <col min="5379" max="5379" width="3.140625" style="191" customWidth="1"/>
    <col min="5380" max="5380" width="105.7109375" style="191" customWidth="1"/>
    <col min="5381" max="5383" width="40.7109375" style="191" customWidth="1"/>
    <col min="5384" max="5384" width="11.5703125" style="191" customWidth="1"/>
    <col min="5385" max="5632" width="0" style="191" hidden="1"/>
    <col min="5633" max="5634" width="0" style="191" hidden="1" customWidth="1"/>
    <col min="5635" max="5635" width="3.140625" style="191" customWidth="1"/>
    <col min="5636" max="5636" width="105.7109375" style="191" customWidth="1"/>
    <col min="5637" max="5639" width="40.7109375" style="191" customWidth="1"/>
    <col min="5640" max="5640" width="11.5703125" style="191" customWidth="1"/>
    <col min="5641" max="5888" width="0" style="191" hidden="1"/>
    <col min="5889" max="5890" width="0" style="191" hidden="1" customWidth="1"/>
    <col min="5891" max="5891" width="3.140625" style="191" customWidth="1"/>
    <col min="5892" max="5892" width="105.7109375" style="191" customWidth="1"/>
    <col min="5893" max="5895" width="40.7109375" style="191" customWidth="1"/>
    <col min="5896" max="5896" width="11.5703125" style="191" customWidth="1"/>
    <col min="5897" max="6144" width="0" style="191" hidden="1"/>
    <col min="6145" max="6146" width="0" style="191" hidden="1" customWidth="1"/>
    <col min="6147" max="6147" width="3.140625" style="191" customWidth="1"/>
    <col min="6148" max="6148" width="105.7109375" style="191" customWidth="1"/>
    <col min="6149" max="6151" width="40.7109375" style="191" customWidth="1"/>
    <col min="6152" max="6152" width="11.5703125" style="191" customWidth="1"/>
    <col min="6153" max="6400" width="0" style="191" hidden="1"/>
    <col min="6401" max="6402" width="0" style="191" hidden="1" customWidth="1"/>
    <col min="6403" max="6403" width="3.140625" style="191" customWidth="1"/>
    <col min="6404" max="6404" width="105.7109375" style="191" customWidth="1"/>
    <col min="6405" max="6407" width="40.7109375" style="191" customWidth="1"/>
    <col min="6408" max="6408" width="11.5703125" style="191" customWidth="1"/>
    <col min="6409" max="6656" width="0" style="191" hidden="1"/>
    <col min="6657" max="6658" width="0" style="191" hidden="1" customWidth="1"/>
    <col min="6659" max="6659" width="3.140625" style="191" customWidth="1"/>
    <col min="6660" max="6660" width="105.7109375" style="191" customWidth="1"/>
    <col min="6661" max="6663" width="40.7109375" style="191" customWidth="1"/>
    <col min="6664" max="6664" width="11.5703125" style="191" customWidth="1"/>
    <col min="6665" max="6912" width="0" style="191" hidden="1"/>
    <col min="6913" max="6914" width="0" style="191" hidden="1" customWidth="1"/>
    <col min="6915" max="6915" width="3.140625" style="191" customWidth="1"/>
    <col min="6916" max="6916" width="105.7109375" style="191" customWidth="1"/>
    <col min="6917" max="6919" width="40.7109375" style="191" customWidth="1"/>
    <col min="6920" max="6920" width="11.5703125" style="191" customWidth="1"/>
    <col min="6921" max="7168" width="0" style="191" hidden="1"/>
    <col min="7169" max="7170" width="0" style="191" hidden="1" customWidth="1"/>
    <col min="7171" max="7171" width="3.140625" style="191" customWidth="1"/>
    <col min="7172" max="7172" width="105.7109375" style="191" customWidth="1"/>
    <col min="7173" max="7175" width="40.7109375" style="191" customWidth="1"/>
    <col min="7176" max="7176" width="11.5703125" style="191" customWidth="1"/>
    <col min="7177" max="7424" width="0" style="191" hidden="1"/>
    <col min="7425" max="7426" width="0" style="191" hidden="1" customWidth="1"/>
    <col min="7427" max="7427" width="3.140625" style="191" customWidth="1"/>
    <col min="7428" max="7428" width="105.7109375" style="191" customWidth="1"/>
    <col min="7429" max="7431" width="40.7109375" style="191" customWidth="1"/>
    <col min="7432" max="7432" width="11.5703125" style="191" customWidth="1"/>
    <col min="7433" max="7680" width="0" style="191" hidden="1"/>
    <col min="7681" max="7682" width="0" style="191" hidden="1" customWidth="1"/>
    <col min="7683" max="7683" width="3.140625" style="191" customWidth="1"/>
    <col min="7684" max="7684" width="105.7109375" style="191" customWidth="1"/>
    <col min="7685" max="7687" width="40.7109375" style="191" customWidth="1"/>
    <col min="7688" max="7688" width="11.5703125" style="191" customWidth="1"/>
    <col min="7689" max="7936" width="0" style="191" hidden="1"/>
    <col min="7937" max="7938" width="0" style="191" hidden="1" customWidth="1"/>
    <col min="7939" max="7939" width="3.140625" style="191" customWidth="1"/>
    <col min="7940" max="7940" width="105.7109375" style="191" customWidth="1"/>
    <col min="7941" max="7943" width="40.7109375" style="191" customWidth="1"/>
    <col min="7944" max="7944" width="11.5703125" style="191" customWidth="1"/>
    <col min="7945" max="8192" width="0" style="191" hidden="1"/>
    <col min="8193" max="8194" width="0" style="191" hidden="1" customWidth="1"/>
    <col min="8195" max="8195" width="3.140625" style="191" customWidth="1"/>
    <col min="8196" max="8196" width="105.7109375" style="191" customWidth="1"/>
    <col min="8197" max="8199" width="40.7109375" style="191" customWidth="1"/>
    <col min="8200" max="8200" width="11.5703125" style="191" customWidth="1"/>
    <col min="8201" max="8448" width="0" style="191" hidden="1"/>
    <col min="8449" max="8450" width="0" style="191" hidden="1" customWidth="1"/>
    <col min="8451" max="8451" width="3.140625" style="191" customWidth="1"/>
    <col min="8452" max="8452" width="105.7109375" style="191" customWidth="1"/>
    <col min="8453" max="8455" width="40.7109375" style="191" customWidth="1"/>
    <col min="8456" max="8456" width="11.5703125" style="191" customWidth="1"/>
    <col min="8457" max="8704" width="0" style="191" hidden="1"/>
    <col min="8705" max="8706" width="0" style="191" hidden="1" customWidth="1"/>
    <col min="8707" max="8707" width="3.140625" style="191" customWidth="1"/>
    <col min="8708" max="8708" width="105.7109375" style="191" customWidth="1"/>
    <col min="8709" max="8711" width="40.7109375" style="191" customWidth="1"/>
    <col min="8712" max="8712" width="11.5703125" style="191" customWidth="1"/>
    <col min="8713" max="8960" width="0" style="191" hidden="1"/>
    <col min="8961" max="8962" width="0" style="191" hidden="1" customWidth="1"/>
    <col min="8963" max="8963" width="3.140625" style="191" customWidth="1"/>
    <col min="8964" max="8964" width="105.7109375" style="191" customWidth="1"/>
    <col min="8965" max="8967" width="40.7109375" style="191" customWidth="1"/>
    <col min="8968" max="8968" width="11.5703125" style="191" customWidth="1"/>
    <col min="8969" max="9216" width="0" style="191" hidden="1"/>
    <col min="9217" max="9218" width="0" style="191" hidden="1" customWidth="1"/>
    <col min="9219" max="9219" width="3.140625" style="191" customWidth="1"/>
    <col min="9220" max="9220" width="105.7109375" style="191" customWidth="1"/>
    <col min="9221" max="9223" width="40.7109375" style="191" customWidth="1"/>
    <col min="9224" max="9224" width="11.5703125" style="191" customWidth="1"/>
    <col min="9225" max="9472" width="0" style="191" hidden="1"/>
    <col min="9473" max="9474" width="0" style="191" hidden="1" customWidth="1"/>
    <col min="9475" max="9475" width="3.140625" style="191" customWidth="1"/>
    <col min="9476" max="9476" width="105.7109375" style="191" customWidth="1"/>
    <col min="9477" max="9479" width="40.7109375" style="191" customWidth="1"/>
    <col min="9480" max="9480" width="11.5703125" style="191" customWidth="1"/>
    <col min="9481" max="9728" width="0" style="191" hidden="1"/>
    <col min="9729" max="9730" width="0" style="191" hidden="1" customWidth="1"/>
    <col min="9731" max="9731" width="3.140625" style="191" customWidth="1"/>
    <col min="9732" max="9732" width="105.7109375" style="191" customWidth="1"/>
    <col min="9733" max="9735" width="40.7109375" style="191" customWidth="1"/>
    <col min="9736" max="9736" width="11.5703125" style="191" customWidth="1"/>
    <col min="9737" max="9984" width="0" style="191" hidden="1"/>
    <col min="9985" max="9986" width="0" style="191" hidden="1" customWidth="1"/>
    <col min="9987" max="9987" width="3.140625" style="191" customWidth="1"/>
    <col min="9988" max="9988" width="105.7109375" style="191" customWidth="1"/>
    <col min="9989" max="9991" width="40.7109375" style="191" customWidth="1"/>
    <col min="9992" max="9992" width="11.5703125" style="191" customWidth="1"/>
    <col min="9993" max="10240" width="0" style="191" hidden="1"/>
    <col min="10241" max="10242" width="0" style="191" hidden="1" customWidth="1"/>
    <col min="10243" max="10243" width="3.140625" style="191" customWidth="1"/>
    <col min="10244" max="10244" width="105.7109375" style="191" customWidth="1"/>
    <col min="10245" max="10247" width="40.7109375" style="191" customWidth="1"/>
    <col min="10248" max="10248" width="11.5703125" style="191" customWidth="1"/>
    <col min="10249" max="10496" width="0" style="191" hidden="1"/>
    <col min="10497" max="10498" width="0" style="191" hidden="1" customWidth="1"/>
    <col min="10499" max="10499" width="3.140625" style="191" customWidth="1"/>
    <col min="10500" max="10500" width="105.7109375" style="191" customWidth="1"/>
    <col min="10501" max="10503" width="40.7109375" style="191" customWidth="1"/>
    <col min="10504" max="10504" width="11.5703125" style="191" customWidth="1"/>
    <col min="10505" max="10752" width="0" style="191" hidden="1"/>
    <col min="10753" max="10754" width="0" style="191" hidden="1" customWidth="1"/>
    <col min="10755" max="10755" width="3.140625" style="191" customWidth="1"/>
    <col min="10756" max="10756" width="105.7109375" style="191" customWidth="1"/>
    <col min="10757" max="10759" width="40.7109375" style="191" customWidth="1"/>
    <col min="10760" max="10760" width="11.5703125" style="191" customWidth="1"/>
    <col min="10761" max="11008" width="0" style="191" hidden="1"/>
    <col min="11009" max="11010" width="0" style="191" hidden="1" customWidth="1"/>
    <col min="11011" max="11011" width="3.140625" style="191" customWidth="1"/>
    <col min="11012" max="11012" width="105.7109375" style="191" customWidth="1"/>
    <col min="11013" max="11015" width="40.7109375" style="191" customWidth="1"/>
    <col min="11016" max="11016" width="11.5703125" style="191" customWidth="1"/>
    <col min="11017" max="11264" width="0" style="191" hidden="1"/>
    <col min="11265" max="11266" width="0" style="191" hidden="1" customWidth="1"/>
    <col min="11267" max="11267" width="3.140625" style="191" customWidth="1"/>
    <col min="11268" max="11268" width="105.7109375" style="191" customWidth="1"/>
    <col min="11269" max="11271" width="40.7109375" style="191" customWidth="1"/>
    <col min="11272" max="11272" width="11.5703125" style="191" customWidth="1"/>
    <col min="11273" max="11520" width="0" style="191" hidden="1"/>
    <col min="11521" max="11522" width="0" style="191" hidden="1" customWidth="1"/>
    <col min="11523" max="11523" width="3.140625" style="191" customWidth="1"/>
    <col min="11524" max="11524" width="105.7109375" style="191" customWidth="1"/>
    <col min="11525" max="11527" width="40.7109375" style="191" customWidth="1"/>
    <col min="11528" max="11528" width="11.5703125" style="191" customWidth="1"/>
    <col min="11529" max="11776" width="0" style="191" hidden="1"/>
    <col min="11777" max="11778" width="0" style="191" hidden="1" customWidth="1"/>
    <col min="11779" max="11779" width="3.140625" style="191" customWidth="1"/>
    <col min="11780" max="11780" width="105.7109375" style="191" customWidth="1"/>
    <col min="11781" max="11783" width="40.7109375" style="191" customWidth="1"/>
    <col min="11784" max="11784" width="11.5703125" style="191" customWidth="1"/>
    <col min="11785" max="12032" width="0" style="191" hidden="1"/>
    <col min="12033" max="12034" width="0" style="191" hidden="1" customWidth="1"/>
    <col min="12035" max="12035" width="3.140625" style="191" customWidth="1"/>
    <col min="12036" max="12036" width="105.7109375" style="191" customWidth="1"/>
    <col min="12037" max="12039" width="40.7109375" style="191" customWidth="1"/>
    <col min="12040" max="12040" width="11.5703125" style="191" customWidth="1"/>
    <col min="12041" max="12288" width="0" style="191" hidden="1"/>
    <col min="12289" max="12290" width="0" style="191" hidden="1" customWidth="1"/>
    <col min="12291" max="12291" width="3.140625" style="191" customWidth="1"/>
    <col min="12292" max="12292" width="105.7109375" style="191" customWidth="1"/>
    <col min="12293" max="12295" width="40.7109375" style="191" customWidth="1"/>
    <col min="12296" max="12296" width="11.5703125" style="191" customWidth="1"/>
    <col min="12297" max="12544" width="0" style="191" hidden="1"/>
    <col min="12545" max="12546" width="0" style="191" hidden="1" customWidth="1"/>
    <col min="12547" max="12547" width="3.140625" style="191" customWidth="1"/>
    <col min="12548" max="12548" width="105.7109375" style="191" customWidth="1"/>
    <col min="12549" max="12551" width="40.7109375" style="191" customWidth="1"/>
    <col min="12552" max="12552" width="11.5703125" style="191" customWidth="1"/>
    <col min="12553" max="12800" width="0" style="191" hidden="1"/>
    <col min="12801" max="12802" width="0" style="191" hidden="1" customWidth="1"/>
    <col min="12803" max="12803" width="3.140625" style="191" customWidth="1"/>
    <col min="12804" max="12804" width="105.7109375" style="191" customWidth="1"/>
    <col min="12805" max="12807" width="40.7109375" style="191" customWidth="1"/>
    <col min="12808" max="12808" width="11.5703125" style="191" customWidth="1"/>
    <col min="12809" max="13056" width="0" style="191" hidden="1"/>
    <col min="13057" max="13058" width="0" style="191" hidden="1" customWidth="1"/>
    <col min="13059" max="13059" width="3.140625" style="191" customWidth="1"/>
    <col min="13060" max="13060" width="105.7109375" style="191" customWidth="1"/>
    <col min="13061" max="13063" width="40.7109375" style="191" customWidth="1"/>
    <col min="13064" max="13064" width="11.5703125" style="191" customWidth="1"/>
    <col min="13065" max="13312" width="0" style="191" hidden="1"/>
    <col min="13313" max="13314" width="0" style="191" hidden="1" customWidth="1"/>
    <col min="13315" max="13315" width="3.140625" style="191" customWidth="1"/>
    <col min="13316" max="13316" width="105.7109375" style="191" customWidth="1"/>
    <col min="13317" max="13319" width="40.7109375" style="191" customWidth="1"/>
    <col min="13320" max="13320" width="11.5703125" style="191" customWidth="1"/>
    <col min="13321" max="13568" width="0" style="191" hidden="1"/>
    <col min="13569" max="13570" width="0" style="191" hidden="1" customWidth="1"/>
    <col min="13571" max="13571" width="3.140625" style="191" customWidth="1"/>
    <col min="13572" max="13572" width="105.7109375" style="191" customWidth="1"/>
    <col min="13573" max="13575" width="40.7109375" style="191" customWidth="1"/>
    <col min="13576" max="13576" width="11.5703125" style="191" customWidth="1"/>
    <col min="13577" max="13824" width="0" style="191" hidden="1"/>
    <col min="13825" max="13826" width="0" style="191" hidden="1" customWidth="1"/>
    <col min="13827" max="13827" width="3.140625" style="191" customWidth="1"/>
    <col min="13828" max="13828" width="105.7109375" style="191" customWidth="1"/>
    <col min="13829" max="13831" width="40.7109375" style="191" customWidth="1"/>
    <col min="13832" max="13832" width="11.5703125" style="191" customWidth="1"/>
    <col min="13833" max="14080" width="0" style="191" hidden="1"/>
    <col min="14081" max="14082" width="0" style="191" hidden="1" customWidth="1"/>
    <col min="14083" max="14083" width="3.140625" style="191" customWidth="1"/>
    <col min="14084" max="14084" width="105.7109375" style="191" customWidth="1"/>
    <col min="14085" max="14087" width="40.7109375" style="191" customWidth="1"/>
    <col min="14088" max="14088" width="11.5703125" style="191" customWidth="1"/>
    <col min="14089" max="14336" width="0" style="191" hidden="1"/>
    <col min="14337" max="14338" width="0" style="191" hidden="1" customWidth="1"/>
    <col min="14339" max="14339" width="3.140625" style="191" customWidth="1"/>
    <col min="14340" max="14340" width="105.7109375" style="191" customWidth="1"/>
    <col min="14341" max="14343" width="40.7109375" style="191" customWidth="1"/>
    <col min="14344" max="14344" width="11.5703125" style="191" customWidth="1"/>
    <col min="14345" max="14592" width="0" style="191" hidden="1"/>
    <col min="14593" max="14594" width="0" style="191" hidden="1" customWidth="1"/>
    <col min="14595" max="14595" width="3.140625" style="191" customWidth="1"/>
    <col min="14596" max="14596" width="105.7109375" style="191" customWidth="1"/>
    <col min="14597" max="14599" width="40.7109375" style="191" customWidth="1"/>
    <col min="14600" max="14600" width="11.5703125" style="191" customWidth="1"/>
    <col min="14601" max="14848" width="0" style="191" hidden="1"/>
    <col min="14849" max="14850" width="0" style="191" hidden="1" customWidth="1"/>
    <col min="14851" max="14851" width="3.140625" style="191" customWidth="1"/>
    <col min="14852" max="14852" width="105.7109375" style="191" customWidth="1"/>
    <col min="14853" max="14855" width="40.7109375" style="191" customWidth="1"/>
    <col min="14856" max="14856" width="11.5703125" style="191" customWidth="1"/>
    <col min="14857" max="15104" width="0" style="191" hidden="1"/>
    <col min="15105" max="15106" width="0" style="191" hidden="1" customWidth="1"/>
    <col min="15107" max="15107" width="3.140625" style="191" customWidth="1"/>
    <col min="15108" max="15108" width="105.7109375" style="191" customWidth="1"/>
    <col min="15109" max="15111" width="40.7109375" style="191" customWidth="1"/>
    <col min="15112" max="15112" width="11.5703125" style="191" customWidth="1"/>
    <col min="15113" max="15360" width="0" style="191" hidden="1"/>
    <col min="15361" max="15362" width="0" style="191" hidden="1" customWidth="1"/>
    <col min="15363" max="15363" width="3.140625" style="191" customWidth="1"/>
    <col min="15364" max="15364" width="105.7109375" style="191" customWidth="1"/>
    <col min="15365" max="15367" width="40.7109375" style="191" customWidth="1"/>
    <col min="15368" max="15368" width="11.5703125" style="191" customWidth="1"/>
    <col min="15369" max="15616" width="0" style="191" hidden="1"/>
    <col min="15617" max="15618" width="0" style="191" hidden="1" customWidth="1"/>
    <col min="15619" max="15619" width="3.140625" style="191" customWidth="1"/>
    <col min="15620" max="15620" width="105.7109375" style="191" customWidth="1"/>
    <col min="15621" max="15623" width="40.7109375" style="191" customWidth="1"/>
    <col min="15624" max="15624" width="11.5703125" style="191" customWidth="1"/>
    <col min="15625" max="15872" width="0" style="191" hidden="1"/>
    <col min="15873" max="15874" width="0" style="191" hidden="1" customWidth="1"/>
    <col min="15875" max="15875" width="3.140625" style="191" customWidth="1"/>
    <col min="15876" max="15876" width="105.7109375" style="191" customWidth="1"/>
    <col min="15877" max="15879" width="40.7109375" style="191" customWidth="1"/>
    <col min="15880" max="15880" width="11.5703125" style="191" customWidth="1"/>
    <col min="15881" max="16128" width="0" style="191" hidden="1"/>
    <col min="16129" max="16130" width="0" style="191" hidden="1" customWidth="1"/>
    <col min="16131" max="16131" width="3.140625" style="191" customWidth="1"/>
    <col min="16132" max="16132" width="105.7109375" style="191" customWidth="1"/>
    <col min="16133" max="16135" width="40.7109375" style="191" customWidth="1"/>
    <col min="16136" max="16136" width="11.5703125" style="191" customWidth="1"/>
    <col min="16137" max="16384" width="0" style="191" hidden="1"/>
  </cols>
  <sheetData>
    <row r="1" spans="1:78" ht="15" customHeight="1">
      <c r="A1" s="189"/>
      <c r="B1" s="189"/>
      <c r="C1" s="189"/>
      <c r="D1" s="189"/>
      <c r="E1" s="190"/>
      <c r="F1" s="190"/>
      <c r="G1" s="190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89"/>
      <c r="AS1" s="189"/>
      <c r="AT1" s="189"/>
      <c r="AU1" s="189"/>
      <c r="AV1" s="189"/>
      <c r="AW1" s="189"/>
      <c r="AX1" s="189"/>
      <c r="AY1" s="189"/>
      <c r="AZ1" s="189"/>
      <c r="BA1" s="189"/>
      <c r="BB1" s="189"/>
      <c r="BC1" s="189"/>
      <c r="BD1" s="189"/>
      <c r="BE1" s="189"/>
      <c r="BF1" s="189"/>
      <c r="BG1" s="189"/>
      <c r="BH1" s="189"/>
      <c r="BI1" s="189"/>
      <c r="BJ1" s="189"/>
      <c r="BK1" s="189"/>
      <c r="BL1" s="189"/>
      <c r="BM1" s="189"/>
      <c r="BN1" s="189"/>
      <c r="BO1" s="189"/>
      <c r="BP1" s="189"/>
      <c r="BQ1" s="189"/>
      <c r="BR1" s="189"/>
      <c r="BS1" s="189"/>
      <c r="BT1" s="189"/>
      <c r="BU1" s="189"/>
      <c r="BV1" s="189"/>
      <c r="BW1" s="189"/>
      <c r="BX1" s="189"/>
      <c r="BY1" s="189"/>
      <c r="BZ1" s="189"/>
    </row>
    <row r="2" spans="1:78" ht="15" customHeight="1">
      <c r="A2" s="189"/>
      <c r="B2" s="189"/>
      <c r="C2" s="189"/>
      <c r="D2" s="189"/>
      <c r="E2" s="190"/>
      <c r="F2" s="190"/>
      <c r="G2" s="190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  <c r="BI2" s="189"/>
      <c r="BJ2" s="189"/>
      <c r="BK2" s="189"/>
      <c r="BL2" s="189"/>
      <c r="BM2" s="189"/>
      <c r="BN2" s="189"/>
      <c r="BO2" s="189"/>
      <c r="BP2" s="189"/>
      <c r="BQ2" s="189"/>
      <c r="BR2" s="189"/>
      <c r="BS2" s="189"/>
      <c r="BT2" s="189"/>
      <c r="BU2" s="189"/>
      <c r="BV2" s="189"/>
      <c r="BW2" s="189"/>
      <c r="BX2" s="189"/>
      <c r="BY2" s="189"/>
      <c r="BZ2" s="189"/>
    </row>
    <row r="3" spans="1:78" ht="25.15" customHeight="1">
      <c r="A3" s="189"/>
      <c r="B3" s="189"/>
      <c r="C3" s="189"/>
      <c r="D3" s="275" t="s">
        <v>512</v>
      </c>
      <c r="E3" s="276"/>
      <c r="F3" s="276"/>
      <c r="G3" s="277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</row>
    <row r="4" spans="1:78" ht="15" customHeight="1">
      <c r="A4" s="189"/>
      <c r="B4" s="189"/>
      <c r="C4" s="189"/>
      <c r="D4" s="278" t="s">
        <v>328</v>
      </c>
      <c r="E4" s="279"/>
      <c r="F4" s="279"/>
      <c r="G4" s="280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</row>
    <row r="5" spans="1:78" ht="15" customHeight="1">
      <c r="A5" s="189"/>
      <c r="B5" s="189"/>
      <c r="C5" s="189"/>
      <c r="D5" s="281" t="s">
        <v>516</v>
      </c>
      <c r="E5" s="282"/>
      <c r="F5" s="282"/>
      <c r="G5" s="283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9"/>
      <c r="AU5" s="189"/>
      <c r="AV5" s="189"/>
      <c r="AW5" s="189"/>
      <c r="AX5" s="189"/>
      <c r="AY5" s="189"/>
      <c r="AZ5" s="189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/>
      <c r="BL5" s="189"/>
      <c r="BM5" s="189"/>
      <c r="BN5" s="189"/>
      <c r="BO5" s="189"/>
      <c r="BP5" s="189"/>
      <c r="BQ5" s="189"/>
      <c r="BR5" s="189"/>
      <c r="BS5" s="189"/>
      <c r="BT5" s="189"/>
      <c r="BU5" s="189"/>
      <c r="BV5" s="189"/>
      <c r="BW5" s="189"/>
      <c r="BX5" s="189"/>
      <c r="BY5" s="189"/>
      <c r="BZ5" s="189"/>
    </row>
    <row r="6" spans="1:78" ht="15" customHeight="1">
      <c r="A6" s="189"/>
      <c r="B6" s="189"/>
      <c r="C6" s="189"/>
      <c r="D6" s="284" t="s">
        <v>329</v>
      </c>
      <c r="E6" s="285"/>
      <c r="F6" s="285"/>
      <c r="G6" s="286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</row>
    <row r="7" spans="1:78" ht="15" customHeight="1">
      <c r="A7" s="189"/>
      <c r="B7" s="189"/>
      <c r="C7" s="189"/>
      <c r="D7" s="189"/>
      <c r="E7" s="190"/>
      <c r="F7" s="190"/>
      <c r="G7" s="190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</row>
    <row r="8" spans="1:78" ht="30">
      <c r="A8" s="189"/>
      <c r="B8" s="189"/>
      <c r="C8" s="189"/>
      <c r="D8" s="217" t="s">
        <v>330</v>
      </c>
      <c r="E8" s="218" t="s">
        <v>367</v>
      </c>
      <c r="F8" s="218" t="s">
        <v>153</v>
      </c>
      <c r="G8" s="218" t="s">
        <v>368</v>
      </c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89"/>
      <c r="BS8" s="189"/>
      <c r="BT8" s="189"/>
      <c r="BU8" s="189"/>
      <c r="BV8" s="189"/>
      <c r="BW8" s="189"/>
      <c r="BX8" s="189"/>
      <c r="BY8" s="189"/>
      <c r="BZ8" s="189"/>
    </row>
    <row r="9" spans="1:78" ht="15" customHeight="1">
      <c r="A9" s="189"/>
      <c r="B9" s="189"/>
      <c r="C9" s="189"/>
      <c r="D9" s="192" t="s">
        <v>331</v>
      </c>
      <c r="E9" s="193">
        <f>+E10+E11+E12</f>
        <v>2973031850</v>
      </c>
      <c r="F9" s="193">
        <f t="shared" ref="F9:G9" si="0">+F10+F11+F12</f>
        <v>4412334651.0100002</v>
      </c>
      <c r="G9" s="193">
        <f t="shared" si="0"/>
        <v>4232184883.1500001</v>
      </c>
      <c r="H9" s="189"/>
      <c r="I9" s="194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</row>
    <row r="10" spans="1:78" ht="15" customHeight="1">
      <c r="A10" s="189"/>
      <c r="B10" s="189"/>
      <c r="C10" s="189"/>
      <c r="D10" s="195" t="s">
        <v>332</v>
      </c>
      <c r="E10" s="196">
        <f>+E39</f>
        <v>251478066</v>
      </c>
      <c r="F10" s="196">
        <f t="shared" ref="F10:G10" si="1">+F39</f>
        <v>586399334.38999999</v>
      </c>
      <c r="G10" s="196">
        <f t="shared" si="1"/>
        <v>443889549.03000003</v>
      </c>
      <c r="H10" s="189"/>
      <c r="I10" s="194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</row>
    <row r="11" spans="1:78" ht="15" customHeight="1">
      <c r="A11" s="189"/>
      <c r="B11" s="189"/>
      <c r="C11" s="189"/>
      <c r="D11" s="195" t="s">
        <v>333</v>
      </c>
      <c r="E11" s="197">
        <f>+E49</f>
        <v>2721553784</v>
      </c>
      <c r="F11" s="197">
        <f t="shared" ref="F11:G11" si="2">+F49</f>
        <v>3825935316.6199999</v>
      </c>
      <c r="G11" s="197">
        <f t="shared" si="2"/>
        <v>3788295334.1199999</v>
      </c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</row>
    <row r="12" spans="1:78" ht="15" customHeight="1">
      <c r="A12" s="189"/>
      <c r="B12" s="189"/>
      <c r="C12" s="189"/>
      <c r="D12" s="195" t="s">
        <v>334</v>
      </c>
      <c r="E12" s="197">
        <f>+E36</f>
        <v>0</v>
      </c>
      <c r="F12" s="197">
        <f t="shared" ref="F12:G12" si="3">+F36</f>
        <v>0</v>
      </c>
      <c r="G12" s="197">
        <f t="shared" si="3"/>
        <v>0</v>
      </c>
      <c r="H12" s="189"/>
      <c r="I12" s="189"/>
      <c r="J12" s="189"/>
      <c r="K12" s="189"/>
      <c r="L12" s="189"/>
      <c r="M12" s="189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189"/>
      <c r="Z12" s="189"/>
      <c r="AA12" s="189"/>
      <c r="AB12" s="189"/>
      <c r="AC12" s="189"/>
      <c r="AD12" s="189"/>
      <c r="AE12" s="189"/>
      <c r="AF12" s="189"/>
      <c r="AG12" s="189"/>
      <c r="AH12" s="189"/>
      <c r="AI12" s="189"/>
      <c r="AJ12" s="189"/>
      <c r="AK12" s="189"/>
      <c r="AL12" s="189"/>
      <c r="AM12" s="189"/>
      <c r="AN12" s="189"/>
      <c r="AO12" s="189"/>
      <c r="AP12" s="189"/>
      <c r="AQ12" s="189"/>
      <c r="AR12" s="189"/>
      <c r="AS12" s="189"/>
      <c r="AT12" s="189"/>
      <c r="AU12" s="189"/>
      <c r="AV12" s="189"/>
      <c r="AW12" s="189"/>
      <c r="AX12" s="189"/>
      <c r="AY12" s="189"/>
      <c r="AZ12" s="189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89"/>
      <c r="BN12" s="189"/>
      <c r="BO12" s="189"/>
      <c r="BP12" s="189"/>
      <c r="BQ12" s="189"/>
      <c r="BR12" s="189"/>
      <c r="BS12" s="189"/>
      <c r="BT12" s="189"/>
      <c r="BU12" s="189"/>
      <c r="BV12" s="189"/>
      <c r="BW12" s="189"/>
      <c r="BX12" s="189"/>
      <c r="BY12" s="189"/>
      <c r="BZ12" s="189"/>
    </row>
    <row r="13" spans="1:78" ht="15" customHeight="1">
      <c r="A13" s="189"/>
      <c r="B13" s="189"/>
      <c r="C13" s="189"/>
      <c r="D13" s="192" t="s">
        <v>515</v>
      </c>
      <c r="E13" s="193">
        <f>+E14+E15</f>
        <v>2973031850</v>
      </c>
      <c r="F13" s="193">
        <f t="shared" ref="F13:G13" si="4">+F14+F15</f>
        <v>4378124100.1599998</v>
      </c>
      <c r="G13" s="193">
        <f t="shared" si="4"/>
        <v>3852915437.2200003</v>
      </c>
      <c r="H13" s="189"/>
      <c r="I13" s="194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89"/>
      <c r="AF13" s="189"/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9"/>
      <c r="AR13" s="189"/>
      <c r="AS13" s="189"/>
      <c r="AT13" s="189"/>
      <c r="AU13" s="189"/>
      <c r="AV13" s="189"/>
      <c r="AW13" s="189"/>
      <c r="AX13" s="189"/>
      <c r="AY13" s="189"/>
      <c r="AZ13" s="189"/>
      <c r="BA13" s="189"/>
      <c r="BB13" s="189"/>
      <c r="BC13" s="189"/>
      <c r="BD13" s="189"/>
      <c r="BE13" s="189"/>
      <c r="BF13" s="189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89"/>
      <c r="BZ13" s="189"/>
    </row>
    <row r="14" spans="1:78" ht="15" customHeight="1">
      <c r="A14" s="189"/>
      <c r="B14" s="189"/>
      <c r="C14" s="189"/>
      <c r="D14" s="195" t="s">
        <v>335</v>
      </c>
      <c r="E14" s="197">
        <f>+'F6a. EAEPE OG'!D10</f>
        <v>251478066</v>
      </c>
      <c r="F14" s="197">
        <f>'F6a. EAEPE OG'!G10</f>
        <v>571162281.57000017</v>
      </c>
      <c r="G14" s="197">
        <f>'F6a. EAEPE OG'!H10</f>
        <v>395631730.55999988</v>
      </c>
      <c r="H14" s="189"/>
      <c r="I14" s="194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</row>
    <row r="15" spans="1:78" ht="15" customHeight="1">
      <c r="A15" s="189"/>
      <c r="B15" s="189"/>
      <c r="C15" s="189"/>
      <c r="D15" s="195" t="s">
        <v>336</v>
      </c>
      <c r="E15" s="197">
        <f>+E53</f>
        <v>2721553784</v>
      </c>
      <c r="F15" s="197">
        <f t="shared" ref="F15:G15" si="5">+F53</f>
        <v>3806961818.5900002</v>
      </c>
      <c r="G15" s="197">
        <f t="shared" si="5"/>
        <v>3457283706.6600003</v>
      </c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</row>
    <row r="16" spans="1:78" ht="15" customHeight="1">
      <c r="A16" s="189"/>
      <c r="B16" s="189"/>
      <c r="C16" s="189"/>
      <c r="D16" s="192" t="s">
        <v>337</v>
      </c>
      <c r="E16" s="222">
        <f>+E17+E18</f>
        <v>0</v>
      </c>
      <c r="F16" s="193">
        <f t="shared" ref="F16:G16" si="6">+F17+F18</f>
        <v>0</v>
      </c>
      <c r="G16" s="193">
        <f t="shared" si="6"/>
        <v>0</v>
      </c>
      <c r="H16" s="189"/>
      <c r="I16" s="194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89"/>
      <c r="AF16" s="189"/>
      <c r="AG16" s="189"/>
      <c r="AH16" s="189"/>
      <c r="AI16" s="189"/>
      <c r="AJ16" s="189"/>
      <c r="AK16" s="189"/>
      <c r="AL16" s="189"/>
      <c r="AM16" s="189"/>
      <c r="AN16" s="189"/>
      <c r="AO16" s="189"/>
      <c r="AP16" s="189"/>
      <c r="AQ16" s="189"/>
      <c r="AR16" s="189"/>
      <c r="AS16" s="189"/>
      <c r="AT16" s="189"/>
      <c r="AU16" s="189"/>
      <c r="AV16" s="189"/>
      <c r="AW16" s="189"/>
      <c r="AX16" s="189"/>
      <c r="AY16" s="189"/>
      <c r="AZ16" s="189"/>
      <c r="BA16" s="189"/>
      <c r="BB16" s="189"/>
      <c r="BC16" s="189"/>
      <c r="BD16" s="189"/>
      <c r="BE16" s="189"/>
      <c r="BF16" s="189"/>
      <c r="BG16" s="189"/>
      <c r="BH16" s="189"/>
      <c r="BI16" s="189"/>
      <c r="BJ16" s="189"/>
      <c r="BK16" s="189"/>
      <c r="BL16" s="189"/>
      <c r="BM16" s="189"/>
      <c r="BN16" s="189"/>
      <c r="BO16" s="189"/>
      <c r="BP16" s="189"/>
      <c r="BQ16" s="189"/>
      <c r="BR16" s="189"/>
      <c r="BS16" s="189"/>
      <c r="BT16" s="189"/>
      <c r="BU16" s="189"/>
      <c r="BV16" s="189"/>
      <c r="BW16" s="189"/>
      <c r="BX16" s="189"/>
      <c r="BY16" s="189"/>
      <c r="BZ16" s="189"/>
    </row>
    <row r="17" spans="1:78" ht="15" customHeight="1">
      <c r="A17" s="189"/>
      <c r="B17" s="189"/>
      <c r="C17" s="189"/>
      <c r="D17" s="195" t="s">
        <v>338</v>
      </c>
      <c r="E17" s="223">
        <v>0</v>
      </c>
      <c r="F17" s="197">
        <v>0</v>
      </c>
      <c r="G17" s="197">
        <v>0</v>
      </c>
      <c r="H17" s="189"/>
      <c r="I17" s="194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89"/>
      <c r="BF17" s="189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89"/>
      <c r="BT17" s="189"/>
      <c r="BU17" s="189"/>
      <c r="BV17" s="189"/>
      <c r="BW17" s="189"/>
      <c r="BX17" s="189"/>
      <c r="BY17" s="189"/>
      <c r="BZ17" s="189"/>
    </row>
    <row r="18" spans="1:78" ht="15" customHeight="1">
      <c r="A18" s="189"/>
      <c r="B18" s="189"/>
      <c r="C18" s="189"/>
      <c r="D18" s="195" t="s">
        <v>339</v>
      </c>
      <c r="E18" s="223">
        <v>0</v>
      </c>
      <c r="F18" s="197">
        <v>0</v>
      </c>
      <c r="G18" s="197">
        <v>0</v>
      </c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  <c r="BW18" s="189"/>
      <c r="BX18" s="189"/>
      <c r="BY18" s="189"/>
      <c r="BZ18" s="189"/>
    </row>
    <row r="19" spans="1:78" ht="15" customHeight="1">
      <c r="A19" s="189"/>
      <c r="B19" s="189"/>
      <c r="C19" s="189"/>
      <c r="D19" s="192" t="s">
        <v>340</v>
      </c>
      <c r="E19" s="193">
        <f>+E9-E13+E16</f>
        <v>0</v>
      </c>
      <c r="F19" s="193">
        <f>+F9-F13+F16</f>
        <v>34210550.850000381</v>
      </c>
      <c r="G19" s="193">
        <f>+G9-G13+G16</f>
        <v>379269445.92999983</v>
      </c>
      <c r="H19" s="189"/>
      <c r="I19" s="194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  <c r="BW19" s="189"/>
      <c r="BX19" s="189"/>
      <c r="BY19" s="189"/>
      <c r="BZ19" s="189"/>
    </row>
    <row r="20" spans="1:78" ht="15" customHeight="1">
      <c r="A20" s="189"/>
      <c r="B20" s="189"/>
      <c r="C20" s="189"/>
      <c r="D20" s="192" t="s">
        <v>341</v>
      </c>
      <c r="E20" s="193">
        <f>+E19-E36</f>
        <v>0</v>
      </c>
      <c r="F20" s="193">
        <f t="shared" ref="F20:G20" si="7">+F19-F36</f>
        <v>34210550.850000381</v>
      </c>
      <c r="G20" s="193">
        <f t="shared" si="7"/>
        <v>379269445.92999983</v>
      </c>
      <c r="H20" s="189"/>
      <c r="I20" s="194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</row>
    <row r="21" spans="1:78" ht="33.75" customHeight="1">
      <c r="A21" s="189"/>
      <c r="B21" s="189"/>
      <c r="C21" s="189"/>
      <c r="D21" s="198" t="s">
        <v>342</v>
      </c>
      <c r="E21" s="199">
        <f>+E20-E16</f>
        <v>0</v>
      </c>
      <c r="F21" s="199">
        <f>+F20-F16</f>
        <v>34210550.850000381</v>
      </c>
      <c r="G21" s="199">
        <f t="shared" ref="G21" si="8">+G20-G16</f>
        <v>379269445.92999983</v>
      </c>
      <c r="H21" s="189"/>
      <c r="I21" s="194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</row>
    <row r="22" spans="1:78" ht="15" customHeight="1">
      <c r="A22" s="189"/>
      <c r="B22" s="189"/>
      <c r="C22" s="189"/>
      <c r="D22" s="189"/>
      <c r="E22" s="190"/>
      <c r="F22" s="190"/>
      <c r="G22" s="190"/>
      <c r="H22" s="189"/>
      <c r="I22" s="194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</row>
    <row r="23" spans="1:78" ht="15" customHeight="1">
      <c r="A23" s="189"/>
      <c r="B23" s="189"/>
      <c r="C23" s="189"/>
      <c r="D23" s="217" t="s">
        <v>128</v>
      </c>
      <c r="E23" s="219" t="s">
        <v>150</v>
      </c>
      <c r="F23" s="219" t="s">
        <v>153</v>
      </c>
      <c r="G23" s="219" t="s">
        <v>154</v>
      </c>
      <c r="H23" s="189"/>
      <c r="I23" s="194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89"/>
      <c r="BT23" s="189"/>
      <c r="BU23" s="189"/>
      <c r="BV23" s="189"/>
      <c r="BW23" s="189"/>
      <c r="BX23" s="189"/>
      <c r="BY23" s="189"/>
      <c r="BZ23" s="189"/>
    </row>
    <row r="24" spans="1:78" ht="15" customHeight="1">
      <c r="A24" s="189"/>
      <c r="B24" s="189"/>
      <c r="C24" s="189"/>
      <c r="D24" s="192" t="s">
        <v>343</v>
      </c>
      <c r="E24" s="193">
        <f>+E25+E26</f>
        <v>0</v>
      </c>
      <c r="F24" s="193">
        <f>+F25+F26</f>
        <v>0</v>
      </c>
      <c r="G24" s="193">
        <f t="shared" ref="G24" si="9">+G25+G26</f>
        <v>0</v>
      </c>
      <c r="H24" s="189"/>
      <c r="I24" s="194"/>
      <c r="J24" s="189"/>
      <c r="K24" s="189"/>
      <c r="L24" s="189"/>
      <c r="M24" s="189"/>
      <c r="N24" s="189"/>
      <c r="O24" s="189"/>
      <c r="P24" s="189"/>
      <c r="Q24" s="189"/>
      <c r="R24" s="189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9"/>
      <c r="AD24" s="189"/>
      <c r="AE24" s="189"/>
      <c r="AF24" s="189"/>
      <c r="AG24" s="189"/>
      <c r="AH24" s="189"/>
      <c r="AI24" s="189"/>
      <c r="AJ24" s="189"/>
      <c r="AK24" s="189"/>
      <c r="AL24" s="189"/>
      <c r="AM24" s="189"/>
      <c r="AN24" s="189"/>
      <c r="AO24" s="189"/>
      <c r="AP24" s="189"/>
      <c r="AQ24" s="189"/>
      <c r="AR24" s="189"/>
      <c r="AS24" s="189"/>
      <c r="AT24" s="189"/>
      <c r="AU24" s="189"/>
      <c r="AV24" s="189"/>
      <c r="AW24" s="189"/>
      <c r="AX24" s="189"/>
      <c r="AY24" s="189"/>
      <c r="AZ24" s="189"/>
      <c r="BA24" s="189"/>
      <c r="BB24" s="189"/>
      <c r="BC24" s="189"/>
      <c r="BD24" s="189"/>
      <c r="BE24" s="189"/>
      <c r="BF24" s="189"/>
      <c r="BG24" s="189"/>
      <c r="BH24" s="189"/>
      <c r="BI24" s="189"/>
      <c r="BJ24" s="189"/>
      <c r="BK24" s="189"/>
      <c r="BL24" s="189"/>
      <c r="BM24" s="189"/>
      <c r="BN24" s="189"/>
      <c r="BO24" s="189"/>
      <c r="BP24" s="189"/>
      <c r="BQ24" s="189"/>
      <c r="BR24" s="189"/>
      <c r="BS24" s="189"/>
      <c r="BT24" s="189"/>
      <c r="BU24" s="189"/>
      <c r="BV24" s="189"/>
      <c r="BW24" s="189"/>
      <c r="BX24" s="189"/>
      <c r="BY24" s="189"/>
      <c r="BZ24" s="189"/>
    </row>
    <row r="25" spans="1:78" ht="15" customHeight="1">
      <c r="A25" s="189"/>
      <c r="B25" s="189"/>
      <c r="C25" s="189"/>
      <c r="D25" s="200" t="s">
        <v>344</v>
      </c>
      <c r="E25" s="197">
        <f>+'F6a. EAEPE OG'!D75-'F6a. EAEPE OG'!D76</f>
        <v>0</v>
      </c>
      <c r="F25" s="197">
        <v>0</v>
      </c>
      <c r="G25" s="197">
        <v>0</v>
      </c>
      <c r="H25" s="189"/>
      <c r="I25" s="194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89"/>
      <c r="AF25" s="189"/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8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  <c r="BW25" s="189"/>
      <c r="BX25" s="189"/>
      <c r="BY25" s="189"/>
      <c r="BZ25" s="189"/>
    </row>
    <row r="26" spans="1:78" ht="15" customHeight="1">
      <c r="A26" s="189"/>
      <c r="B26" s="189"/>
      <c r="C26" s="189"/>
      <c r="D26" s="200" t="s">
        <v>345</v>
      </c>
      <c r="E26" s="197">
        <f>+'F6a. EAEPE OG'!D147</f>
        <v>0</v>
      </c>
      <c r="F26" s="197">
        <f>+'F6a. EAEPE OG'!G148</f>
        <v>0</v>
      </c>
      <c r="G26" s="197">
        <f>+'F6a. EAEPE OG'!H148</f>
        <v>0</v>
      </c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</row>
    <row r="27" spans="1:78" ht="15" customHeight="1">
      <c r="A27" s="189"/>
      <c r="B27" s="189"/>
      <c r="C27" s="189"/>
      <c r="D27" s="198" t="s">
        <v>346</v>
      </c>
      <c r="E27" s="199">
        <f>+E21+E24</f>
        <v>0</v>
      </c>
      <c r="F27" s="199">
        <f>+F21+F24</f>
        <v>34210550.850000381</v>
      </c>
      <c r="G27" s="199">
        <f t="shared" ref="G27" si="10">+G21+G24</f>
        <v>379269445.92999983</v>
      </c>
      <c r="H27" s="189"/>
      <c r="I27" s="194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</row>
    <row r="28" spans="1:78" ht="15" customHeight="1">
      <c r="A28" s="189"/>
      <c r="B28" s="189"/>
      <c r="C28" s="189"/>
      <c r="D28" s="189"/>
      <c r="E28" s="190"/>
      <c r="F28" s="190"/>
      <c r="G28" s="190"/>
      <c r="H28" s="189"/>
      <c r="I28" s="194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89"/>
      <c r="AI28" s="189"/>
      <c r="AJ28" s="189"/>
      <c r="AK28" s="189"/>
      <c r="AL28" s="189"/>
      <c r="AM28" s="189"/>
      <c r="AN28" s="189"/>
      <c r="AO28" s="189"/>
      <c r="AP28" s="189"/>
      <c r="AQ28" s="189"/>
      <c r="AR28" s="189"/>
      <c r="AS28" s="189"/>
      <c r="AT28" s="189"/>
      <c r="AU28" s="189"/>
      <c r="AV28" s="189"/>
      <c r="AW28" s="189"/>
      <c r="AX28" s="189"/>
      <c r="AY28" s="189"/>
      <c r="AZ28" s="189"/>
      <c r="BA28" s="189"/>
      <c r="BB28" s="189"/>
      <c r="BC28" s="189"/>
      <c r="BD28" s="189"/>
      <c r="BE28" s="189"/>
      <c r="BF28" s="189"/>
      <c r="BG28" s="189"/>
      <c r="BH28" s="189"/>
      <c r="BI28" s="189"/>
      <c r="BJ28" s="189"/>
      <c r="BK28" s="189"/>
      <c r="BL28" s="189"/>
      <c r="BM28" s="189"/>
      <c r="BN28" s="189"/>
      <c r="BO28" s="189"/>
      <c r="BP28" s="189"/>
      <c r="BQ28" s="189"/>
      <c r="BR28" s="189"/>
      <c r="BS28" s="189"/>
      <c r="BT28" s="189"/>
      <c r="BU28" s="189"/>
      <c r="BV28" s="189"/>
      <c r="BW28" s="189"/>
      <c r="BX28" s="189"/>
      <c r="BY28" s="189"/>
      <c r="BZ28" s="189"/>
    </row>
    <row r="29" spans="1:78" ht="15">
      <c r="A29" s="189"/>
      <c r="B29" s="189"/>
      <c r="C29" s="189"/>
      <c r="D29" s="217" t="s">
        <v>128</v>
      </c>
      <c r="E29" s="218" t="s">
        <v>347</v>
      </c>
      <c r="F29" s="218" t="s">
        <v>153</v>
      </c>
      <c r="G29" s="218" t="s">
        <v>369</v>
      </c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</row>
    <row r="30" spans="1:78" ht="15" customHeight="1">
      <c r="A30" s="189"/>
      <c r="B30" s="189"/>
      <c r="C30" s="189"/>
      <c r="D30" s="201" t="s">
        <v>348</v>
      </c>
      <c r="E30" s="202">
        <f>+E31+E32</f>
        <v>0</v>
      </c>
      <c r="F30" s="202">
        <f t="shared" ref="F30:G30" si="11">+F31+F32</f>
        <v>0</v>
      </c>
      <c r="G30" s="202">
        <f t="shared" si="11"/>
        <v>0</v>
      </c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89"/>
      <c r="BZ30" s="189"/>
    </row>
    <row r="31" spans="1:78" ht="15" customHeight="1">
      <c r="A31" s="189"/>
      <c r="B31" s="189"/>
      <c r="C31" s="189"/>
      <c r="D31" s="203" t="s">
        <v>349</v>
      </c>
      <c r="E31" s="204">
        <f>+'F5. EAID'!B68</f>
        <v>0</v>
      </c>
      <c r="F31" s="204">
        <f>+'F5. EAID'!E68</f>
        <v>0</v>
      </c>
      <c r="G31" s="204">
        <f>+'F5. EAID'!F68</f>
        <v>0</v>
      </c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89"/>
      <c r="BF31" s="189"/>
      <c r="BG31" s="189"/>
      <c r="BH31" s="189"/>
      <c r="BI31" s="189"/>
      <c r="BJ31" s="189"/>
      <c r="BK31" s="189"/>
      <c r="BL31" s="189"/>
      <c r="BM31" s="189"/>
      <c r="BN31" s="189"/>
      <c r="BO31" s="189"/>
      <c r="BP31" s="189"/>
      <c r="BQ31" s="189"/>
      <c r="BR31" s="189"/>
      <c r="BS31" s="189"/>
      <c r="BT31" s="189"/>
      <c r="BU31" s="189"/>
      <c r="BV31" s="189"/>
      <c r="BW31" s="189"/>
      <c r="BX31" s="189"/>
      <c r="BY31" s="189"/>
      <c r="BZ31" s="189"/>
    </row>
    <row r="32" spans="1:78" ht="15" customHeight="1">
      <c r="A32" s="189"/>
      <c r="B32" s="189"/>
      <c r="C32" s="189"/>
      <c r="D32" s="203" t="s">
        <v>350</v>
      </c>
      <c r="E32" s="204">
        <f>+'F5. EAID'!B69</f>
        <v>0</v>
      </c>
      <c r="F32" s="204">
        <f>+'F5. EAID'!E69</f>
        <v>0</v>
      </c>
      <c r="G32" s="204">
        <f>+'F5. EAID'!F69</f>
        <v>0</v>
      </c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</row>
    <row r="33" spans="1:78" ht="15" customHeight="1">
      <c r="A33" s="189"/>
      <c r="B33" s="189"/>
      <c r="C33" s="189"/>
      <c r="D33" s="201" t="s">
        <v>351</v>
      </c>
      <c r="E33" s="202">
        <f>+E34+E35</f>
        <v>0</v>
      </c>
      <c r="F33" s="202">
        <f t="shared" ref="F33:G33" si="12">+F34+F35</f>
        <v>0</v>
      </c>
      <c r="G33" s="202">
        <f t="shared" si="12"/>
        <v>0</v>
      </c>
      <c r="H33" s="189"/>
      <c r="I33" s="194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89"/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9"/>
      <c r="AW33" s="189"/>
      <c r="AX33" s="189"/>
      <c r="AY33" s="189"/>
      <c r="AZ33" s="189"/>
      <c r="BA33" s="189"/>
      <c r="BB33" s="189"/>
      <c r="BC33" s="189"/>
      <c r="BD33" s="189"/>
      <c r="BE33" s="189"/>
      <c r="BF33" s="189"/>
      <c r="BG33" s="189"/>
      <c r="BH33" s="189"/>
      <c r="BI33" s="189"/>
      <c r="BJ33" s="189"/>
      <c r="BK33" s="189"/>
      <c r="BL33" s="189"/>
      <c r="BM33" s="189"/>
      <c r="BN33" s="189"/>
      <c r="BO33" s="189"/>
      <c r="BP33" s="189"/>
      <c r="BQ33" s="189"/>
      <c r="BR33" s="189"/>
      <c r="BS33" s="189"/>
      <c r="BT33" s="189"/>
      <c r="BU33" s="189"/>
      <c r="BV33" s="189"/>
      <c r="BW33" s="189"/>
      <c r="BX33" s="189"/>
      <c r="BY33" s="189"/>
      <c r="BZ33" s="189"/>
    </row>
    <row r="34" spans="1:78" ht="15" customHeight="1">
      <c r="A34" s="189"/>
      <c r="B34" s="189"/>
      <c r="C34" s="189"/>
      <c r="D34" s="203" t="s">
        <v>352</v>
      </c>
      <c r="E34" s="204">
        <f>+'F6a. EAEPE OG'!D76</f>
        <v>0</v>
      </c>
      <c r="F34" s="204">
        <f>+'F6a. EAEPE OG'!G76</f>
        <v>0</v>
      </c>
      <c r="G34" s="204">
        <f>+'F6a. EAEPE OG'!H76</f>
        <v>0</v>
      </c>
      <c r="H34" s="189"/>
      <c r="I34" s="194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89"/>
      <c r="V34" s="189"/>
      <c r="W34" s="189"/>
      <c r="X34" s="189"/>
      <c r="Y34" s="189"/>
      <c r="Z34" s="189"/>
      <c r="AA34" s="189"/>
      <c r="AB34" s="189"/>
      <c r="AC34" s="189"/>
      <c r="AD34" s="189"/>
      <c r="AE34" s="189"/>
      <c r="AF34" s="189"/>
      <c r="AG34" s="189"/>
      <c r="AH34" s="189"/>
      <c r="AI34" s="189"/>
      <c r="AJ34" s="189"/>
      <c r="AK34" s="189"/>
      <c r="AL34" s="189"/>
      <c r="AM34" s="189"/>
      <c r="AN34" s="189"/>
      <c r="AO34" s="189"/>
      <c r="AP34" s="189"/>
      <c r="AQ34" s="189"/>
      <c r="AR34" s="189"/>
      <c r="AS34" s="189"/>
      <c r="AT34" s="189"/>
      <c r="AU34" s="189"/>
      <c r="AV34" s="189"/>
      <c r="AW34" s="189"/>
      <c r="AX34" s="189"/>
      <c r="AY34" s="189"/>
      <c r="AZ34" s="189"/>
      <c r="BA34" s="189"/>
      <c r="BB34" s="189"/>
      <c r="BC34" s="189"/>
      <c r="BD34" s="189"/>
      <c r="BE34" s="189"/>
      <c r="BF34" s="189"/>
      <c r="BG34" s="189"/>
      <c r="BH34" s="189"/>
      <c r="BI34" s="189"/>
      <c r="BJ34" s="189"/>
      <c r="BK34" s="189"/>
      <c r="BL34" s="189"/>
      <c r="BM34" s="189"/>
      <c r="BN34" s="189"/>
      <c r="BO34" s="189"/>
      <c r="BP34" s="189"/>
      <c r="BQ34" s="189"/>
      <c r="BR34" s="189"/>
      <c r="BS34" s="189"/>
      <c r="BT34" s="189"/>
      <c r="BU34" s="189"/>
      <c r="BV34" s="189"/>
      <c r="BW34" s="189"/>
      <c r="BX34" s="189"/>
      <c r="BY34" s="189"/>
      <c r="BZ34" s="189"/>
    </row>
    <row r="35" spans="1:78" ht="15" customHeight="1">
      <c r="A35" s="189"/>
      <c r="B35" s="189"/>
      <c r="C35" s="189"/>
      <c r="D35" s="203" t="s">
        <v>353</v>
      </c>
      <c r="E35" s="204">
        <f>+'F6a. EAEPE OG'!D149</f>
        <v>0</v>
      </c>
      <c r="F35" s="204">
        <f>+'F6a. EAEPE OG'!G149</f>
        <v>0</v>
      </c>
      <c r="G35" s="204">
        <f>+'F6a. EAEPE OG'!H149</f>
        <v>0</v>
      </c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  <c r="BW35" s="189"/>
      <c r="BX35" s="189"/>
      <c r="BY35" s="189"/>
      <c r="BZ35" s="189"/>
    </row>
    <row r="36" spans="1:78" ht="15" customHeight="1">
      <c r="A36" s="189"/>
      <c r="B36" s="189"/>
      <c r="C36" s="189"/>
      <c r="D36" s="205" t="s">
        <v>354</v>
      </c>
      <c r="E36" s="206">
        <f>+E30-E33</f>
        <v>0</v>
      </c>
      <c r="F36" s="206">
        <f t="shared" ref="F36:G36" si="13">+F30-F33</f>
        <v>0</v>
      </c>
      <c r="G36" s="206">
        <f t="shared" si="13"/>
        <v>0</v>
      </c>
      <c r="H36" s="189"/>
      <c r="I36" s="194"/>
      <c r="J36" s="189"/>
      <c r="K36" s="189"/>
      <c r="L36" s="189"/>
      <c r="M36" s="189"/>
      <c r="N36" s="189"/>
      <c r="O36" s="189"/>
      <c r="P36" s="189"/>
      <c r="Q36" s="189"/>
      <c r="R36" s="189"/>
      <c r="S36" s="189"/>
      <c r="T36" s="189"/>
      <c r="U36" s="189"/>
      <c r="V36" s="189"/>
      <c r="W36" s="189"/>
      <c r="X36" s="189"/>
      <c r="Y36" s="189"/>
      <c r="Z36" s="189"/>
      <c r="AA36" s="189"/>
      <c r="AB36" s="189"/>
      <c r="AC36" s="189"/>
      <c r="AD36" s="189"/>
      <c r="AE36" s="189"/>
      <c r="AF36" s="189"/>
      <c r="AG36" s="189"/>
      <c r="AH36" s="189"/>
      <c r="AI36" s="189"/>
      <c r="AJ36" s="189"/>
      <c r="AK36" s="189"/>
      <c r="AL36" s="189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  <c r="AW36" s="189"/>
      <c r="AX36" s="189"/>
      <c r="AY36" s="189"/>
      <c r="AZ36" s="189"/>
      <c r="BA36" s="189"/>
      <c r="BB36" s="189"/>
      <c r="BC36" s="189"/>
      <c r="BD36" s="189"/>
      <c r="BE36" s="189"/>
      <c r="BF36" s="189"/>
      <c r="BG36" s="189"/>
      <c r="BH36" s="189"/>
      <c r="BI36" s="189"/>
      <c r="BJ36" s="189"/>
      <c r="BK36" s="189"/>
      <c r="BL36" s="189"/>
      <c r="BM36" s="189"/>
      <c r="BN36" s="189"/>
      <c r="BO36" s="189"/>
      <c r="BP36" s="189"/>
      <c r="BQ36" s="189"/>
      <c r="BR36" s="189"/>
      <c r="BS36" s="189"/>
      <c r="BT36" s="189"/>
      <c r="BU36" s="189"/>
      <c r="BV36" s="189"/>
      <c r="BW36" s="189"/>
      <c r="BX36" s="189"/>
      <c r="BY36" s="189"/>
      <c r="BZ36" s="189"/>
    </row>
    <row r="37" spans="1:78" ht="15" customHeight="1">
      <c r="A37" s="189"/>
      <c r="B37" s="189"/>
      <c r="C37" s="189"/>
      <c r="D37" s="189"/>
      <c r="E37" s="190"/>
      <c r="F37" s="190"/>
      <c r="G37" s="190"/>
      <c r="H37" s="189"/>
      <c r="I37" s="194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89"/>
      <c r="AE37" s="189"/>
      <c r="AF37" s="189"/>
      <c r="AG37" s="189"/>
      <c r="AH37" s="189"/>
      <c r="AI37" s="189"/>
      <c r="AJ37" s="189"/>
      <c r="AK37" s="189"/>
      <c r="AL37" s="189"/>
      <c r="AM37" s="189"/>
      <c r="AN37" s="189"/>
      <c r="AO37" s="189"/>
      <c r="AP37" s="189"/>
      <c r="AQ37" s="189"/>
      <c r="AR37" s="189"/>
      <c r="AS37" s="189"/>
      <c r="AT37" s="189"/>
      <c r="AU37" s="189"/>
      <c r="AV37" s="189"/>
      <c r="AW37" s="189"/>
      <c r="AX37" s="189"/>
      <c r="AY37" s="189"/>
      <c r="AZ37" s="189"/>
      <c r="BA37" s="189"/>
      <c r="BB37" s="189"/>
      <c r="BC37" s="189"/>
      <c r="BD37" s="189"/>
      <c r="BE37" s="189"/>
      <c r="BF37" s="189"/>
      <c r="BG37" s="189"/>
      <c r="BH37" s="189"/>
      <c r="BI37" s="189"/>
      <c r="BJ37" s="189"/>
      <c r="BK37" s="189"/>
      <c r="BL37" s="189"/>
      <c r="BM37" s="189"/>
      <c r="BN37" s="189"/>
      <c r="BO37" s="189"/>
      <c r="BP37" s="189"/>
      <c r="BQ37" s="189"/>
      <c r="BR37" s="189"/>
      <c r="BS37" s="189"/>
      <c r="BT37" s="189"/>
      <c r="BU37" s="189"/>
      <c r="BV37" s="189"/>
      <c r="BW37" s="189"/>
      <c r="BX37" s="189"/>
      <c r="BY37" s="189"/>
      <c r="BZ37" s="189"/>
    </row>
    <row r="38" spans="1:78" ht="15">
      <c r="A38" s="189"/>
      <c r="B38" s="189"/>
      <c r="C38" s="189"/>
      <c r="D38" s="217" t="s">
        <v>128</v>
      </c>
      <c r="E38" s="218" t="s">
        <v>347</v>
      </c>
      <c r="F38" s="218" t="s">
        <v>153</v>
      </c>
      <c r="G38" s="218" t="s">
        <v>369</v>
      </c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89"/>
      <c r="AY38" s="189"/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89"/>
      <c r="BP38" s="189"/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</row>
    <row r="39" spans="1:78" ht="15" customHeight="1">
      <c r="A39" s="189"/>
      <c r="B39" s="189"/>
      <c r="C39" s="189"/>
      <c r="D39" s="207" t="s">
        <v>355</v>
      </c>
      <c r="E39" s="204">
        <f>+'F5. EAID'!B41</f>
        <v>251478066</v>
      </c>
      <c r="F39" s="204">
        <f>+'F5. EAID'!E41</f>
        <v>586399334.38999999</v>
      </c>
      <c r="G39" s="204">
        <f>+'F5. EAID'!F41</f>
        <v>443889549.03000003</v>
      </c>
      <c r="H39" s="189"/>
      <c r="I39" s="194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  <c r="AJ39" s="189"/>
      <c r="AK39" s="189"/>
      <c r="AL39" s="189"/>
      <c r="AM39" s="189"/>
      <c r="AN39" s="189"/>
      <c r="AO39" s="189"/>
      <c r="AP39" s="189"/>
      <c r="AQ39" s="189"/>
      <c r="AR39" s="189"/>
      <c r="AS39" s="189"/>
      <c r="AT39" s="189"/>
      <c r="AU39" s="189"/>
      <c r="AV39" s="189"/>
      <c r="AW39" s="189"/>
      <c r="AX39" s="189"/>
      <c r="AY39" s="189"/>
      <c r="AZ39" s="189"/>
      <c r="BA39" s="189"/>
      <c r="BB39" s="189"/>
      <c r="BC39" s="189"/>
      <c r="BD39" s="189"/>
      <c r="BE39" s="189"/>
      <c r="BF39" s="189"/>
      <c r="BG39" s="189"/>
      <c r="BH39" s="189"/>
      <c r="BI39" s="189"/>
      <c r="BJ39" s="189"/>
      <c r="BK39" s="189"/>
      <c r="BL39" s="189"/>
      <c r="BM39" s="189"/>
      <c r="BN39" s="189"/>
      <c r="BO39" s="189"/>
      <c r="BP39" s="189"/>
      <c r="BQ39" s="189"/>
      <c r="BR39" s="189"/>
      <c r="BS39" s="189"/>
      <c r="BT39" s="189"/>
      <c r="BU39" s="189"/>
      <c r="BV39" s="189"/>
      <c r="BW39" s="189"/>
      <c r="BX39" s="189"/>
      <c r="BY39" s="189"/>
      <c r="BZ39" s="189"/>
    </row>
    <row r="40" spans="1:78" ht="15" customHeight="1">
      <c r="A40" s="189"/>
      <c r="B40" s="189"/>
      <c r="C40" s="189"/>
      <c r="D40" s="207" t="s">
        <v>356</v>
      </c>
      <c r="E40" s="208">
        <f>+E41-E42</f>
        <v>0</v>
      </c>
      <c r="F40" s="208">
        <f t="shared" ref="F40:G40" si="14">+F41-F42</f>
        <v>0</v>
      </c>
      <c r="G40" s="208">
        <f t="shared" si="14"/>
        <v>0</v>
      </c>
      <c r="H40" s="189"/>
      <c r="I40" s="194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89"/>
      <c r="AG40" s="189"/>
      <c r="AH40" s="189"/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9"/>
      <c r="AW40" s="189"/>
      <c r="AX40" s="189"/>
      <c r="AY40" s="189"/>
      <c r="AZ40" s="189"/>
      <c r="BA40" s="189"/>
      <c r="BB40" s="189"/>
      <c r="BC40" s="189"/>
      <c r="BD40" s="189"/>
      <c r="BE40" s="189"/>
      <c r="BF40" s="189"/>
      <c r="BG40" s="189"/>
      <c r="BH40" s="189"/>
      <c r="BI40" s="189"/>
      <c r="BJ40" s="189"/>
      <c r="BK40" s="189"/>
      <c r="BL40" s="189"/>
      <c r="BM40" s="189"/>
      <c r="BN40" s="189"/>
      <c r="BO40" s="189"/>
      <c r="BP40" s="189"/>
      <c r="BQ40" s="189"/>
      <c r="BR40" s="189"/>
      <c r="BS40" s="189"/>
      <c r="BT40" s="189"/>
      <c r="BU40" s="189"/>
      <c r="BV40" s="189"/>
      <c r="BW40" s="189"/>
      <c r="BX40" s="189"/>
      <c r="BY40" s="189"/>
      <c r="BZ40" s="189"/>
    </row>
    <row r="41" spans="1:78" ht="15" customHeight="1">
      <c r="A41" s="189"/>
      <c r="B41" s="189"/>
      <c r="C41" s="189"/>
      <c r="D41" s="203" t="s">
        <v>349</v>
      </c>
      <c r="E41" s="204">
        <f>+'F5. EAID'!B68</f>
        <v>0</v>
      </c>
      <c r="F41" s="204">
        <f>+'F5. EAID'!E68</f>
        <v>0</v>
      </c>
      <c r="G41" s="204">
        <f>+'F5. EAID'!F68</f>
        <v>0</v>
      </c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  <c r="AJ41" s="189"/>
      <c r="AK41" s="189"/>
      <c r="AL41" s="189"/>
      <c r="AM41" s="189"/>
      <c r="AN41" s="189"/>
      <c r="AO41" s="189"/>
      <c r="AP41" s="189"/>
      <c r="AQ41" s="189"/>
      <c r="AR41" s="189"/>
      <c r="AS41" s="189"/>
      <c r="AT41" s="189"/>
      <c r="AU41" s="189"/>
      <c r="AV41" s="189"/>
      <c r="AW41" s="189"/>
      <c r="AX41" s="189"/>
      <c r="AY41" s="189"/>
      <c r="AZ41" s="189"/>
      <c r="BA41" s="189"/>
      <c r="BB41" s="189"/>
      <c r="BC41" s="189"/>
      <c r="BD41" s="189"/>
      <c r="BE41" s="189"/>
      <c r="BF41" s="189"/>
      <c r="BG41" s="189"/>
      <c r="BH41" s="189"/>
      <c r="BI41" s="189"/>
      <c r="BJ41" s="189"/>
      <c r="BK41" s="189"/>
      <c r="BL41" s="189"/>
      <c r="BM41" s="189"/>
      <c r="BN41" s="189"/>
      <c r="BO41" s="189"/>
      <c r="BP41" s="189"/>
      <c r="BQ41" s="189"/>
      <c r="BR41" s="189"/>
      <c r="BS41" s="189"/>
      <c r="BT41" s="189"/>
      <c r="BU41" s="189"/>
      <c r="BV41" s="189"/>
      <c r="BW41" s="189"/>
      <c r="BX41" s="189"/>
      <c r="BY41" s="189"/>
      <c r="BZ41" s="189"/>
    </row>
    <row r="42" spans="1:78" ht="15" customHeight="1">
      <c r="A42" s="189"/>
      <c r="B42" s="189"/>
      <c r="C42" s="189"/>
      <c r="D42" s="203" t="s">
        <v>352</v>
      </c>
      <c r="E42" s="204">
        <f>+E34</f>
        <v>0</v>
      </c>
      <c r="F42" s="204">
        <f t="shared" ref="F42:G42" si="15">+F34</f>
        <v>0</v>
      </c>
      <c r="G42" s="204">
        <f t="shared" si="15"/>
        <v>0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89"/>
      <c r="AT42" s="189"/>
      <c r="AU42" s="189"/>
      <c r="AV42" s="189"/>
      <c r="AW42" s="189"/>
      <c r="AX42" s="189"/>
      <c r="AY42" s="189"/>
      <c r="AZ42" s="189"/>
      <c r="BA42" s="189"/>
      <c r="BB42" s="189"/>
      <c r="BC42" s="189"/>
      <c r="BD42" s="189"/>
      <c r="BE42" s="189"/>
      <c r="BF42" s="189"/>
      <c r="BG42" s="189"/>
      <c r="BH42" s="189"/>
      <c r="BI42" s="189"/>
      <c r="BJ42" s="189"/>
      <c r="BK42" s="189"/>
      <c r="BL42" s="189"/>
      <c r="BM42" s="189"/>
      <c r="BN42" s="189"/>
      <c r="BO42" s="189"/>
      <c r="BP42" s="189"/>
      <c r="BQ42" s="189"/>
      <c r="BR42" s="189"/>
      <c r="BS42" s="189"/>
      <c r="BT42" s="189"/>
      <c r="BU42" s="189"/>
      <c r="BV42" s="189"/>
      <c r="BW42" s="189"/>
      <c r="BX42" s="189"/>
      <c r="BY42" s="189"/>
      <c r="BZ42" s="189"/>
    </row>
    <row r="43" spans="1:78" ht="15" customHeight="1">
      <c r="A43" s="189"/>
      <c r="B43" s="189"/>
      <c r="C43" s="189"/>
      <c r="D43" s="207" t="s">
        <v>335</v>
      </c>
      <c r="E43" s="204">
        <f>+'F6a. EAEPE OG'!D10-'F6a. EAEPE OG'!D76</f>
        <v>251478066</v>
      </c>
      <c r="F43" s="204">
        <f>'F6a. EAEPE OG'!G10</f>
        <v>571162281.57000017</v>
      </c>
      <c r="G43" s="204">
        <f>+'F6a. EAEPE OG'!H10-'F6a. EAEPE OG'!H76</f>
        <v>395631730.55999988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89"/>
      <c r="BF43" s="189"/>
      <c r="BG43" s="189"/>
      <c r="BH43" s="189"/>
      <c r="BI43" s="189"/>
      <c r="BJ43" s="189"/>
      <c r="BK43" s="189"/>
      <c r="BL43" s="189"/>
      <c r="BM43" s="189"/>
      <c r="BN43" s="189"/>
      <c r="BO43" s="189"/>
      <c r="BP43" s="189"/>
      <c r="BQ43" s="189"/>
      <c r="BR43" s="189"/>
      <c r="BS43" s="189"/>
      <c r="BT43" s="189"/>
      <c r="BU43" s="189"/>
      <c r="BV43" s="189"/>
      <c r="BW43" s="189"/>
      <c r="BX43" s="189"/>
      <c r="BY43" s="189"/>
      <c r="BZ43" s="189"/>
    </row>
    <row r="44" spans="1:78" ht="15" customHeight="1">
      <c r="A44" s="189"/>
      <c r="B44" s="189"/>
      <c r="C44" s="189"/>
      <c r="D44" s="207" t="s">
        <v>338</v>
      </c>
      <c r="E44" s="224">
        <v>0</v>
      </c>
      <c r="F44" s="204">
        <v>0</v>
      </c>
      <c r="G44" s="204">
        <v>0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  <c r="AO44" s="189"/>
      <c r="AP44" s="189"/>
      <c r="AQ44" s="189"/>
      <c r="AR44" s="189"/>
      <c r="AS44" s="189"/>
      <c r="AT44" s="189"/>
      <c r="AU44" s="189"/>
      <c r="AV44" s="189"/>
      <c r="AW44" s="189"/>
      <c r="AX44" s="189"/>
      <c r="AY44" s="189"/>
      <c r="AZ44" s="189"/>
      <c r="BA44" s="189"/>
      <c r="BB44" s="189"/>
      <c r="BC44" s="189"/>
      <c r="BD44" s="189"/>
      <c r="BE44" s="189"/>
      <c r="BF44" s="189"/>
      <c r="BG44" s="189"/>
      <c r="BH44" s="189"/>
      <c r="BI44" s="189"/>
      <c r="BJ44" s="189"/>
      <c r="BK44" s="189"/>
      <c r="BL44" s="189"/>
      <c r="BM44" s="189"/>
      <c r="BN44" s="189"/>
      <c r="BO44" s="189"/>
      <c r="BP44" s="189"/>
      <c r="BQ44" s="189"/>
      <c r="BR44" s="189"/>
      <c r="BS44" s="189"/>
      <c r="BT44" s="189"/>
      <c r="BU44" s="189"/>
      <c r="BV44" s="189"/>
      <c r="BW44" s="189"/>
      <c r="BX44" s="189"/>
      <c r="BY44" s="189"/>
      <c r="BZ44" s="189"/>
    </row>
    <row r="45" spans="1:78" ht="15" customHeight="1">
      <c r="A45" s="189"/>
      <c r="B45" s="189"/>
      <c r="C45" s="189"/>
      <c r="D45" s="201" t="s">
        <v>357</v>
      </c>
      <c r="E45" s="202">
        <f>+E39+E40-E43+E44</f>
        <v>0</v>
      </c>
      <c r="F45" s="202">
        <f>+F39+F40-F43+F44</f>
        <v>15237052.819999814</v>
      </c>
      <c r="G45" s="202">
        <f>+G39+G40-G43+G44</f>
        <v>48257818.470000148</v>
      </c>
      <c r="H45" s="189"/>
      <c r="I45" s="194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189"/>
      <c r="AQ45" s="189"/>
      <c r="AR45" s="189"/>
      <c r="AS45" s="189"/>
      <c r="AT45" s="189"/>
      <c r="AU45" s="189"/>
      <c r="AV45" s="189"/>
      <c r="AW45" s="189"/>
      <c r="AX45" s="189"/>
      <c r="AY45" s="189"/>
      <c r="AZ45" s="189"/>
      <c r="BA45" s="189"/>
      <c r="BB45" s="189"/>
      <c r="BC45" s="189"/>
      <c r="BD45" s="189"/>
      <c r="BE45" s="189"/>
      <c r="BF45" s="189"/>
      <c r="BG45" s="189"/>
      <c r="BH45" s="189"/>
      <c r="BI45" s="189"/>
      <c r="BJ45" s="189"/>
      <c r="BK45" s="189"/>
      <c r="BL45" s="189"/>
      <c r="BM45" s="189"/>
      <c r="BN45" s="189"/>
      <c r="BO45" s="189"/>
      <c r="BP45" s="189"/>
      <c r="BQ45" s="189"/>
      <c r="BR45" s="189"/>
      <c r="BS45" s="189"/>
      <c r="BT45" s="189"/>
      <c r="BU45" s="189"/>
      <c r="BV45" s="189"/>
      <c r="BW45" s="189"/>
      <c r="BX45" s="189"/>
      <c r="BY45" s="189"/>
      <c r="BZ45" s="189"/>
    </row>
    <row r="46" spans="1:78" ht="35.25" customHeight="1">
      <c r="A46" s="189"/>
      <c r="B46" s="189"/>
      <c r="C46" s="189"/>
      <c r="D46" s="198" t="s">
        <v>358</v>
      </c>
      <c r="E46" s="206">
        <f t="shared" ref="E46" si="16">+E45-E40</f>
        <v>0</v>
      </c>
      <c r="F46" s="206">
        <f>+F45-F40</f>
        <v>15237052.819999814</v>
      </c>
      <c r="G46" s="206">
        <f t="shared" ref="G46" si="17">+G45-G40</f>
        <v>48257818.470000148</v>
      </c>
      <c r="H46" s="189"/>
      <c r="I46" s="194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  <c r="AE46" s="189"/>
      <c r="AF46" s="189"/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89"/>
      <c r="AT46" s="189"/>
      <c r="AU46" s="189"/>
      <c r="AV46" s="189"/>
      <c r="AW46" s="189"/>
      <c r="AX46" s="189"/>
      <c r="AY46" s="189"/>
      <c r="AZ46" s="189"/>
      <c r="BA46" s="189"/>
      <c r="BB46" s="189"/>
      <c r="BC46" s="189"/>
      <c r="BD46" s="189"/>
      <c r="BE46" s="189"/>
      <c r="BF46" s="189"/>
      <c r="BG46" s="189"/>
      <c r="BH46" s="189"/>
      <c r="BI46" s="189"/>
      <c r="BJ46" s="189"/>
      <c r="BK46" s="189"/>
      <c r="BL46" s="189"/>
      <c r="BM46" s="189"/>
      <c r="BN46" s="189"/>
      <c r="BO46" s="189"/>
      <c r="BP46" s="189"/>
      <c r="BQ46" s="189"/>
      <c r="BR46" s="189"/>
      <c r="BS46" s="189"/>
      <c r="BT46" s="189"/>
      <c r="BU46" s="189"/>
      <c r="BV46" s="189"/>
      <c r="BW46" s="189"/>
      <c r="BX46" s="189"/>
      <c r="BY46" s="189"/>
      <c r="BZ46" s="189"/>
    </row>
    <row r="47" spans="1:78" ht="15" customHeight="1">
      <c r="A47" s="189"/>
      <c r="B47" s="189"/>
      <c r="C47" s="189"/>
      <c r="D47" s="189"/>
      <c r="E47" s="190"/>
      <c r="F47" s="190"/>
      <c r="G47" s="190"/>
      <c r="H47" s="189"/>
      <c r="I47" s="194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89"/>
      <c r="AE47" s="189"/>
      <c r="AF47" s="189"/>
      <c r="AG47" s="189"/>
      <c r="AH47" s="189"/>
      <c r="AI47" s="189"/>
      <c r="AJ47" s="189"/>
      <c r="AK47" s="189"/>
      <c r="AL47" s="189"/>
      <c r="AM47" s="189"/>
      <c r="AN47" s="189"/>
      <c r="AO47" s="189"/>
      <c r="AP47" s="189"/>
      <c r="AQ47" s="189"/>
      <c r="AR47" s="189"/>
      <c r="AS47" s="189"/>
      <c r="AT47" s="189"/>
      <c r="AU47" s="189"/>
      <c r="AV47" s="189"/>
      <c r="AW47" s="189"/>
      <c r="AX47" s="189"/>
      <c r="AY47" s="189"/>
      <c r="AZ47" s="189"/>
      <c r="BA47" s="189"/>
      <c r="BB47" s="189"/>
      <c r="BC47" s="189"/>
      <c r="BD47" s="189"/>
      <c r="BE47" s="189"/>
      <c r="BF47" s="189"/>
      <c r="BG47" s="189"/>
      <c r="BH47" s="189"/>
      <c r="BI47" s="189"/>
      <c r="BJ47" s="189"/>
      <c r="BK47" s="189"/>
      <c r="BL47" s="189"/>
      <c r="BM47" s="189"/>
      <c r="BN47" s="189"/>
      <c r="BO47" s="189"/>
      <c r="BP47" s="189"/>
      <c r="BQ47" s="189"/>
      <c r="BR47" s="189"/>
      <c r="BS47" s="189"/>
      <c r="BT47" s="189"/>
      <c r="BU47" s="189"/>
      <c r="BV47" s="189"/>
      <c r="BW47" s="189"/>
      <c r="BX47" s="189"/>
      <c r="BY47" s="189"/>
      <c r="BZ47" s="189"/>
    </row>
    <row r="48" spans="1:78" ht="15">
      <c r="A48" s="189"/>
      <c r="B48" s="189"/>
      <c r="C48" s="189"/>
      <c r="D48" s="217" t="s">
        <v>128</v>
      </c>
      <c r="E48" s="218" t="s">
        <v>347</v>
      </c>
      <c r="F48" s="218" t="s">
        <v>153</v>
      </c>
      <c r="G48" s="218" t="s">
        <v>369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189"/>
      <c r="AH48" s="189"/>
      <c r="AI48" s="189"/>
      <c r="AJ48" s="189"/>
      <c r="AK48" s="189"/>
      <c r="AL48" s="189"/>
      <c r="AM48" s="189"/>
      <c r="AN48" s="189"/>
      <c r="AO48" s="189"/>
      <c r="AP48" s="189"/>
      <c r="AQ48" s="189"/>
      <c r="AR48" s="189"/>
      <c r="AS48" s="189"/>
      <c r="AT48" s="189"/>
      <c r="AU48" s="189"/>
      <c r="AV48" s="189"/>
      <c r="AW48" s="189"/>
      <c r="AX48" s="189"/>
      <c r="AY48" s="189"/>
      <c r="AZ48" s="189"/>
      <c r="BA48" s="189"/>
      <c r="BB48" s="189"/>
      <c r="BC48" s="189"/>
      <c r="BD48" s="189"/>
      <c r="BE48" s="189"/>
      <c r="BF48" s="189"/>
      <c r="BG48" s="189"/>
      <c r="BH48" s="189"/>
      <c r="BI48" s="189"/>
      <c r="BJ48" s="189"/>
      <c r="BK48" s="189"/>
      <c r="BL48" s="189"/>
      <c r="BM48" s="189"/>
      <c r="BN48" s="189"/>
      <c r="BO48" s="189"/>
      <c r="BP48" s="189"/>
      <c r="BQ48" s="189"/>
      <c r="BR48" s="189"/>
      <c r="BS48" s="189"/>
      <c r="BT48" s="189"/>
      <c r="BU48" s="189"/>
      <c r="BV48" s="189"/>
      <c r="BW48" s="189"/>
      <c r="BX48" s="189"/>
      <c r="BY48" s="189"/>
      <c r="BZ48" s="189"/>
    </row>
    <row r="49" spans="1:78" ht="15" customHeight="1">
      <c r="A49" s="189"/>
      <c r="B49" s="189"/>
      <c r="C49" s="189"/>
      <c r="D49" s="207" t="s">
        <v>333</v>
      </c>
      <c r="E49" s="204">
        <f>+'F5. EAID'!B63</f>
        <v>2721553784</v>
      </c>
      <c r="F49" s="204">
        <f>+'F5. EAID'!E63</f>
        <v>3825935316.6199999</v>
      </c>
      <c r="G49" s="204">
        <f>+'F5. EAID'!F63</f>
        <v>3788295334.1199999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  <c r="AO49" s="189"/>
      <c r="AP49" s="189"/>
      <c r="AQ49" s="189"/>
      <c r="AR49" s="189"/>
      <c r="AS49" s="189"/>
      <c r="AT49" s="189"/>
      <c r="AU49" s="189"/>
      <c r="AV49" s="189"/>
      <c r="AW49" s="189"/>
      <c r="AX49" s="189"/>
      <c r="AY49" s="189"/>
      <c r="AZ49" s="189"/>
      <c r="BA49" s="189"/>
      <c r="BB49" s="189"/>
      <c r="BC49" s="189"/>
      <c r="BD49" s="189"/>
      <c r="BE49" s="189"/>
      <c r="BF49" s="189"/>
      <c r="BG49" s="189"/>
      <c r="BH49" s="189"/>
      <c r="BI49" s="189"/>
      <c r="BJ49" s="189"/>
      <c r="BK49" s="189"/>
      <c r="BL49" s="189"/>
      <c r="BM49" s="189"/>
      <c r="BN49" s="189"/>
      <c r="BO49" s="189"/>
      <c r="BP49" s="189"/>
      <c r="BQ49" s="189"/>
      <c r="BR49" s="189"/>
      <c r="BS49" s="189"/>
      <c r="BT49" s="189"/>
      <c r="BU49" s="189"/>
      <c r="BV49" s="189"/>
      <c r="BW49" s="189"/>
      <c r="BX49" s="189"/>
      <c r="BY49" s="189"/>
      <c r="BZ49" s="189"/>
    </row>
    <row r="50" spans="1:78" ht="35.25" customHeight="1">
      <c r="A50" s="189"/>
      <c r="B50" s="189"/>
      <c r="C50" s="189"/>
      <c r="D50" s="225" t="s">
        <v>359</v>
      </c>
      <c r="E50" s="208">
        <f>+E51-E52</f>
        <v>0</v>
      </c>
      <c r="F50" s="208">
        <f t="shared" ref="F50:G50" si="18">+F51-F52</f>
        <v>0</v>
      </c>
      <c r="G50" s="208">
        <f t="shared" si="18"/>
        <v>0</v>
      </c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89"/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189"/>
      <c r="BC50" s="189"/>
      <c r="BD50" s="189"/>
      <c r="BE50" s="189"/>
      <c r="BF50" s="189"/>
      <c r="BG50" s="189"/>
      <c r="BH50" s="189"/>
      <c r="BI50" s="189"/>
      <c r="BJ50" s="189"/>
      <c r="BK50" s="189"/>
      <c r="BL50" s="189"/>
      <c r="BM50" s="189"/>
      <c r="BN50" s="189"/>
      <c r="BO50" s="189"/>
      <c r="BP50" s="189"/>
      <c r="BQ50" s="189"/>
      <c r="BR50" s="189"/>
      <c r="BS50" s="189"/>
      <c r="BT50" s="189"/>
      <c r="BU50" s="189"/>
      <c r="BV50" s="189"/>
      <c r="BW50" s="189"/>
      <c r="BX50" s="189"/>
      <c r="BY50" s="189"/>
      <c r="BZ50" s="189"/>
    </row>
    <row r="51" spans="1:78" ht="15" customHeight="1">
      <c r="A51" s="189"/>
      <c r="B51" s="189"/>
      <c r="C51" s="189"/>
      <c r="D51" s="203" t="s">
        <v>350</v>
      </c>
      <c r="E51" s="204">
        <f>+'F5. EAID'!B69</f>
        <v>0</v>
      </c>
      <c r="F51" s="204">
        <f>+'F5. EAID'!E69</f>
        <v>0</v>
      </c>
      <c r="G51" s="204">
        <f>+'F5. EAID'!F69</f>
        <v>0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89"/>
      <c r="AE51" s="189"/>
      <c r="AF51" s="189"/>
      <c r="AG51" s="189"/>
      <c r="AH51" s="189"/>
      <c r="AI51" s="189"/>
      <c r="AJ51" s="189"/>
      <c r="AK51" s="189"/>
      <c r="AL51" s="189"/>
      <c r="AM51" s="189"/>
      <c r="AN51" s="189"/>
      <c r="AO51" s="189"/>
      <c r="AP51" s="189"/>
      <c r="AQ51" s="189"/>
      <c r="AR51" s="189"/>
      <c r="AS51" s="189"/>
      <c r="AT51" s="189"/>
      <c r="AU51" s="189"/>
      <c r="AV51" s="189"/>
      <c r="AW51" s="189"/>
      <c r="AX51" s="189"/>
      <c r="AY51" s="189"/>
      <c r="AZ51" s="189"/>
      <c r="BA51" s="189"/>
      <c r="BB51" s="189"/>
      <c r="BC51" s="189"/>
      <c r="BD51" s="189"/>
      <c r="BE51" s="189"/>
      <c r="BF51" s="189"/>
      <c r="BG51" s="189"/>
      <c r="BH51" s="189"/>
      <c r="BI51" s="189"/>
      <c r="BJ51" s="189"/>
      <c r="BK51" s="189"/>
      <c r="BL51" s="189"/>
      <c r="BM51" s="189"/>
      <c r="BN51" s="189"/>
      <c r="BO51" s="189"/>
      <c r="BP51" s="189"/>
      <c r="BQ51" s="189"/>
      <c r="BR51" s="189"/>
      <c r="BS51" s="189"/>
      <c r="BT51" s="189"/>
      <c r="BU51" s="189"/>
      <c r="BV51" s="189"/>
      <c r="BW51" s="189"/>
      <c r="BX51" s="189"/>
      <c r="BY51" s="189"/>
      <c r="BZ51" s="189"/>
    </row>
    <row r="52" spans="1:78" ht="15" customHeight="1">
      <c r="A52" s="189"/>
      <c r="B52" s="189"/>
      <c r="C52" s="189"/>
      <c r="D52" s="203" t="s">
        <v>353</v>
      </c>
      <c r="E52" s="204">
        <f>+E35</f>
        <v>0</v>
      </c>
      <c r="F52" s="204">
        <f>+F35</f>
        <v>0</v>
      </c>
      <c r="G52" s="204">
        <f>+G35</f>
        <v>0</v>
      </c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89"/>
      <c r="AE52" s="189"/>
      <c r="AF52" s="189"/>
      <c r="AG52" s="189"/>
      <c r="AH52" s="189"/>
      <c r="AI52" s="189"/>
      <c r="AJ52" s="189"/>
      <c r="AK52" s="189"/>
      <c r="AL52" s="189"/>
      <c r="AM52" s="189"/>
      <c r="AN52" s="189"/>
      <c r="AO52" s="189"/>
      <c r="AP52" s="189"/>
      <c r="AQ52" s="189"/>
      <c r="AR52" s="189"/>
      <c r="AS52" s="189"/>
      <c r="AT52" s="189"/>
      <c r="AU52" s="189"/>
      <c r="AV52" s="189"/>
      <c r="AW52" s="189"/>
      <c r="AX52" s="189"/>
      <c r="AY52" s="189"/>
      <c r="AZ52" s="189"/>
      <c r="BA52" s="189"/>
      <c r="BB52" s="189"/>
      <c r="BC52" s="189"/>
      <c r="BD52" s="189"/>
      <c r="BE52" s="189"/>
      <c r="BF52" s="189"/>
      <c r="BG52" s="189"/>
      <c r="BH52" s="189"/>
      <c r="BI52" s="189"/>
      <c r="BJ52" s="189"/>
      <c r="BK52" s="189"/>
      <c r="BL52" s="189"/>
      <c r="BM52" s="189"/>
      <c r="BN52" s="189"/>
      <c r="BO52" s="189"/>
      <c r="BP52" s="189"/>
      <c r="BQ52" s="189"/>
      <c r="BR52" s="189"/>
      <c r="BS52" s="189"/>
      <c r="BT52" s="189"/>
      <c r="BU52" s="189"/>
      <c r="BV52" s="189"/>
      <c r="BW52" s="189"/>
      <c r="BX52" s="189"/>
      <c r="BY52" s="189"/>
      <c r="BZ52" s="189"/>
    </row>
    <row r="53" spans="1:78" ht="15" customHeight="1">
      <c r="A53" s="189"/>
      <c r="B53" s="189"/>
      <c r="C53" s="189"/>
      <c r="D53" s="207" t="s">
        <v>360</v>
      </c>
      <c r="E53" s="204">
        <f>+'F6a. EAEPE OG'!D83-'F6a. EAEPE OG'!D149</f>
        <v>2721553784</v>
      </c>
      <c r="F53" s="204">
        <f>'F6a. EAEPE OG'!G83</f>
        <v>3806961818.5900002</v>
      </c>
      <c r="G53" s="204">
        <f>+'F6a. EAEPE OG'!H83-'F6a. EAEPE OG'!H149</f>
        <v>3457283706.6600003</v>
      </c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89"/>
      <c r="BF53" s="189"/>
      <c r="BG53" s="189"/>
      <c r="BH53" s="189"/>
      <c r="BI53" s="189"/>
      <c r="BJ53" s="189"/>
      <c r="BK53" s="189"/>
      <c r="BL53" s="189"/>
      <c r="BM53" s="189"/>
      <c r="BN53" s="189"/>
      <c r="BO53" s="189"/>
      <c r="BP53" s="189"/>
      <c r="BQ53" s="189"/>
      <c r="BR53" s="189"/>
      <c r="BS53" s="189"/>
      <c r="BT53" s="189"/>
      <c r="BU53" s="189"/>
      <c r="BV53" s="189"/>
      <c r="BW53" s="189"/>
      <c r="BX53" s="189"/>
      <c r="BY53" s="189"/>
      <c r="BZ53" s="189"/>
    </row>
    <row r="54" spans="1:78" ht="15" customHeight="1">
      <c r="A54" s="189"/>
      <c r="B54" s="189"/>
      <c r="C54" s="189"/>
      <c r="D54" s="207" t="s">
        <v>339</v>
      </c>
      <c r="E54" s="204">
        <v>0</v>
      </c>
      <c r="F54" s="204">
        <v>0</v>
      </c>
      <c r="G54" s="204">
        <v>0</v>
      </c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  <c r="AO54" s="189"/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89"/>
      <c r="BF54" s="189"/>
      <c r="BG54" s="189"/>
      <c r="BH54" s="189"/>
      <c r="BI54" s="189"/>
      <c r="BJ54" s="189"/>
      <c r="BK54" s="189"/>
      <c r="BL54" s="189"/>
      <c r="BM54" s="189"/>
      <c r="BN54" s="189"/>
      <c r="BO54" s="189"/>
      <c r="BP54" s="189"/>
      <c r="BQ54" s="189"/>
      <c r="BR54" s="189"/>
      <c r="BS54" s="189"/>
      <c r="BT54" s="189"/>
      <c r="BU54" s="189"/>
      <c r="BV54" s="189"/>
      <c r="BW54" s="189"/>
      <c r="BX54" s="189"/>
      <c r="BY54" s="189"/>
      <c r="BZ54" s="189"/>
    </row>
    <row r="55" spans="1:78" ht="15" customHeight="1">
      <c r="A55" s="189"/>
      <c r="B55" s="189"/>
      <c r="C55" s="189"/>
      <c r="D55" s="201" t="s">
        <v>361</v>
      </c>
      <c r="E55" s="202">
        <f>+E49+E50-E53+E54</f>
        <v>0</v>
      </c>
      <c r="F55" s="202">
        <f>+F49+F50-F53+F54</f>
        <v>18973498.029999733</v>
      </c>
      <c r="G55" s="202">
        <f t="shared" ref="G55" si="19">+G49+G50-G53+G54</f>
        <v>331011627.45999956</v>
      </c>
      <c r="H55" s="189"/>
      <c r="I55" s="194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89"/>
      <c r="AE55" s="189"/>
      <c r="AF55" s="189"/>
      <c r="AG55" s="189"/>
      <c r="AH55" s="189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89"/>
      <c r="AZ55" s="189"/>
      <c r="BA55" s="189"/>
      <c r="BB55" s="189"/>
      <c r="BC55" s="189"/>
      <c r="BD55" s="189"/>
      <c r="BE55" s="189"/>
      <c r="BF55" s="189"/>
      <c r="BG55" s="189"/>
      <c r="BH55" s="189"/>
      <c r="BI55" s="189"/>
      <c r="BJ55" s="189"/>
      <c r="BK55" s="189"/>
      <c r="BL55" s="189"/>
      <c r="BM55" s="189"/>
      <c r="BN55" s="189"/>
      <c r="BO55" s="189"/>
      <c r="BP55" s="189"/>
      <c r="BQ55" s="189"/>
      <c r="BR55" s="189"/>
      <c r="BS55" s="189"/>
      <c r="BT55" s="189"/>
      <c r="BU55" s="189"/>
      <c r="BV55" s="189"/>
      <c r="BW55" s="189"/>
      <c r="BX55" s="189"/>
      <c r="BY55" s="189"/>
      <c r="BZ55" s="189"/>
    </row>
    <row r="56" spans="1:78" ht="31.5" customHeight="1">
      <c r="A56" s="189"/>
      <c r="B56" s="189"/>
      <c r="C56" s="189"/>
      <c r="D56" s="198" t="s">
        <v>362</v>
      </c>
      <c r="E56" s="206">
        <f>+E55-E50</f>
        <v>0</v>
      </c>
      <c r="F56" s="206">
        <f t="shared" ref="F56:G56" si="20">+F55-F50</f>
        <v>18973498.029999733</v>
      </c>
      <c r="G56" s="206">
        <f t="shared" si="20"/>
        <v>331011627.45999956</v>
      </c>
      <c r="H56" s="189"/>
      <c r="I56" s="194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89"/>
      <c r="AE56" s="189"/>
      <c r="AF56" s="189"/>
      <c r="AG56" s="189"/>
      <c r="AH56" s="189"/>
      <c r="AI56" s="189"/>
      <c r="AJ56" s="189"/>
      <c r="AK56" s="189"/>
      <c r="AL56" s="189"/>
      <c r="AM56" s="189"/>
      <c r="AN56" s="189"/>
      <c r="AO56" s="189"/>
      <c r="AP56" s="189"/>
      <c r="AQ56" s="189"/>
      <c r="AR56" s="189"/>
      <c r="AS56" s="189"/>
      <c r="AT56" s="189"/>
      <c r="AU56" s="189"/>
      <c r="AV56" s="189"/>
      <c r="AW56" s="189"/>
      <c r="AX56" s="189"/>
      <c r="AY56" s="189"/>
      <c r="AZ56" s="189"/>
      <c r="BA56" s="189"/>
      <c r="BB56" s="189"/>
      <c r="BC56" s="189"/>
      <c r="BD56" s="189"/>
      <c r="BE56" s="189"/>
      <c r="BF56" s="189"/>
      <c r="BG56" s="189"/>
      <c r="BH56" s="189"/>
      <c r="BI56" s="189"/>
      <c r="BJ56" s="189"/>
      <c r="BK56" s="189"/>
      <c r="BL56" s="189"/>
      <c r="BM56" s="189"/>
      <c r="BN56" s="189"/>
      <c r="BO56" s="189"/>
      <c r="BP56" s="189"/>
      <c r="BQ56" s="189"/>
      <c r="BR56" s="189"/>
      <c r="BS56" s="189"/>
      <c r="BT56" s="189"/>
      <c r="BU56" s="189"/>
      <c r="BV56" s="189"/>
      <c r="BW56" s="189"/>
      <c r="BX56" s="189"/>
      <c r="BY56" s="189"/>
      <c r="BZ56" s="189"/>
    </row>
    <row r="57" spans="1:78" ht="15" customHeight="1">
      <c r="A57" s="189"/>
      <c r="B57" s="189"/>
      <c r="C57" s="189"/>
      <c r="D57" s="189"/>
      <c r="E57" s="190"/>
      <c r="F57" s="190"/>
      <c r="G57" s="190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  <c r="BW57" s="189"/>
      <c r="BX57" s="189"/>
      <c r="BY57" s="189"/>
      <c r="BZ57" s="189"/>
    </row>
    <row r="58" spans="1:78">
      <c r="A58" s="189"/>
      <c r="B58" s="189"/>
      <c r="C58" s="189"/>
      <c r="D58" s="273" t="s">
        <v>363</v>
      </c>
      <c r="E58" s="273"/>
      <c r="F58" s="273"/>
      <c r="G58" s="273"/>
      <c r="H58" s="209"/>
      <c r="I58" s="210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189"/>
      <c r="BU58" s="189"/>
      <c r="BV58" s="189"/>
      <c r="BW58" s="189"/>
      <c r="BX58" s="189"/>
      <c r="BY58" s="189"/>
      <c r="BZ58" s="189"/>
    </row>
    <row r="59" spans="1:78">
      <c r="A59" s="189"/>
      <c r="B59" s="189"/>
      <c r="C59" s="189"/>
      <c r="D59" s="273" t="s">
        <v>364</v>
      </c>
      <c r="E59" s="273"/>
      <c r="F59" s="273"/>
      <c r="G59" s="273"/>
      <c r="H59" s="274"/>
      <c r="I59" s="273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189"/>
      <c r="BU59" s="189"/>
      <c r="BV59" s="189"/>
      <c r="BW59" s="189"/>
      <c r="BX59" s="189"/>
      <c r="BY59" s="189"/>
      <c r="BZ59" s="189"/>
    </row>
    <row r="60" spans="1:78" ht="15" customHeight="1">
      <c r="A60" s="189"/>
      <c r="B60" s="189"/>
      <c r="C60" s="189"/>
      <c r="D60" s="189" t="s">
        <v>510</v>
      </c>
      <c r="E60" s="190"/>
      <c r="F60" s="190"/>
      <c r="G60" s="190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  <c r="BW60" s="189"/>
      <c r="BX60" s="189"/>
      <c r="BY60" s="189"/>
      <c r="BZ60" s="189"/>
    </row>
    <row r="61" spans="1:78" ht="15" customHeight="1">
      <c r="A61" s="189"/>
      <c r="B61" s="189"/>
      <c r="C61" s="189"/>
      <c r="D61" s="189"/>
      <c r="E61" s="190"/>
      <c r="F61" s="190"/>
      <c r="G61" s="190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9"/>
      <c r="BF61" s="189"/>
      <c r="BG61" s="189"/>
      <c r="BH61" s="189"/>
      <c r="BI61" s="189"/>
      <c r="BJ61" s="189"/>
      <c r="BK61" s="189"/>
      <c r="BL61" s="189"/>
      <c r="BM61" s="189"/>
      <c r="BN61" s="189"/>
      <c r="BO61" s="189"/>
      <c r="BP61" s="189"/>
      <c r="BQ61" s="189"/>
      <c r="BR61" s="189"/>
      <c r="BS61" s="189"/>
      <c r="BT61" s="189"/>
      <c r="BU61" s="189"/>
      <c r="BV61" s="189"/>
      <c r="BW61" s="189"/>
      <c r="BX61" s="189"/>
      <c r="BY61" s="189"/>
      <c r="BZ61" s="189"/>
    </row>
  </sheetData>
  <mergeCells count="7">
    <mergeCell ref="D59:G59"/>
    <mergeCell ref="H59:I59"/>
    <mergeCell ref="D3:G3"/>
    <mergeCell ref="D4:G4"/>
    <mergeCell ref="D5:G5"/>
    <mergeCell ref="D6:G6"/>
    <mergeCell ref="D58:G58"/>
  </mergeCells>
  <pageMargins left="0.7" right="0.7" top="0.75" bottom="0.75" header="0.3" footer="0.3"/>
  <pageSetup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>
    <tabColor theme="9"/>
    <pageSetUpPr fitToPage="1"/>
  </sheetPr>
  <dimension ref="A1:L75"/>
  <sheetViews>
    <sheetView zoomScale="77" zoomScaleNormal="77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XFD1048576"/>
    </sheetView>
  </sheetViews>
  <sheetFormatPr baseColWidth="10" defaultRowHeight="12.75"/>
  <cols>
    <col min="1" max="1" width="53.140625" customWidth="1"/>
    <col min="2" max="2" width="16.42578125" bestFit="1" customWidth="1"/>
    <col min="3" max="3" width="16.140625" bestFit="1" customWidth="1"/>
    <col min="4" max="4" width="16.42578125" bestFit="1" customWidth="1"/>
    <col min="5" max="5" width="18.85546875" customWidth="1"/>
    <col min="6" max="6" width="16.42578125" bestFit="1" customWidth="1"/>
    <col min="7" max="7" width="15.28515625" style="40" bestFit="1" customWidth="1"/>
    <col min="9" max="9" width="16.7109375" bestFit="1" customWidth="1"/>
    <col min="11" max="11" width="30.28515625" customWidth="1"/>
    <col min="12" max="12" width="16.28515625" bestFit="1" customWidth="1"/>
  </cols>
  <sheetData>
    <row r="1" spans="1:8" ht="15.75" customHeight="1">
      <c r="A1" s="290" t="s">
        <v>258</v>
      </c>
      <c r="B1" s="290"/>
      <c r="C1" s="290"/>
      <c r="D1" s="290"/>
      <c r="E1" s="290"/>
      <c r="F1" s="290"/>
      <c r="G1" s="290"/>
    </row>
    <row r="2" spans="1:8" ht="15">
      <c r="A2" s="301" t="s">
        <v>512</v>
      </c>
      <c r="B2" s="302"/>
      <c r="C2" s="302"/>
      <c r="D2" s="302"/>
      <c r="E2" s="302"/>
      <c r="F2" s="302"/>
      <c r="G2" s="303"/>
    </row>
    <row r="3" spans="1:8" ht="15">
      <c r="A3" s="300" t="s">
        <v>259</v>
      </c>
      <c r="B3" s="298"/>
      <c r="C3" s="298"/>
      <c r="D3" s="298"/>
      <c r="E3" s="298"/>
      <c r="F3" s="298"/>
      <c r="G3" s="299"/>
    </row>
    <row r="4" spans="1:8" ht="15">
      <c r="A4" s="297" t="s">
        <v>517</v>
      </c>
      <c r="B4" s="298"/>
      <c r="C4" s="298"/>
      <c r="D4" s="298"/>
      <c r="E4" s="298"/>
      <c r="F4" s="298"/>
      <c r="G4" s="299"/>
    </row>
    <row r="5" spans="1:8" ht="15">
      <c r="A5" s="294" t="s">
        <v>4</v>
      </c>
      <c r="B5" s="295"/>
      <c r="C5" s="295"/>
      <c r="D5" s="295"/>
      <c r="E5" s="295"/>
      <c r="F5" s="295"/>
      <c r="G5" s="296"/>
    </row>
    <row r="6" spans="1:8" s="130" customFormat="1" ht="8.25" customHeight="1">
      <c r="A6" s="187"/>
      <c r="B6" s="187"/>
      <c r="C6" s="187"/>
      <c r="D6" s="187"/>
      <c r="E6" s="187"/>
      <c r="F6" s="187"/>
      <c r="G6" s="187"/>
    </row>
    <row r="7" spans="1:8" ht="15">
      <c r="A7" s="291" t="s">
        <v>260</v>
      </c>
      <c r="B7" s="293" t="s">
        <v>261</v>
      </c>
      <c r="C7" s="293"/>
      <c r="D7" s="293"/>
      <c r="E7" s="293"/>
      <c r="F7" s="293"/>
      <c r="G7" s="292" t="s">
        <v>262</v>
      </c>
    </row>
    <row r="8" spans="1:8" ht="30">
      <c r="A8" s="291"/>
      <c r="B8" s="215" t="s">
        <v>263</v>
      </c>
      <c r="C8" s="216" t="s">
        <v>151</v>
      </c>
      <c r="D8" s="215" t="s">
        <v>152</v>
      </c>
      <c r="E8" s="215" t="s">
        <v>153</v>
      </c>
      <c r="F8" s="215" t="s">
        <v>264</v>
      </c>
      <c r="G8" s="292"/>
    </row>
    <row r="9" spans="1:8" ht="15">
      <c r="A9" s="41" t="s">
        <v>265</v>
      </c>
      <c r="B9" s="175"/>
      <c r="C9" s="175"/>
      <c r="D9" s="175"/>
      <c r="E9" s="175"/>
      <c r="F9" s="175"/>
      <c r="G9" s="175"/>
    </row>
    <row r="10" spans="1:8" ht="15">
      <c r="A10" s="42" t="s">
        <v>266</v>
      </c>
      <c r="B10" s="181">
        <v>0</v>
      </c>
      <c r="C10" s="181">
        <v>0</v>
      </c>
      <c r="D10" s="181">
        <v>0</v>
      </c>
      <c r="E10" s="181">
        <v>0</v>
      </c>
      <c r="F10" s="181">
        <v>0</v>
      </c>
      <c r="G10" s="181">
        <v>0</v>
      </c>
    </row>
    <row r="11" spans="1:8" ht="15">
      <c r="A11" s="42" t="s">
        <v>267</v>
      </c>
      <c r="B11" s="181">
        <v>0</v>
      </c>
      <c r="C11" s="181">
        <v>0</v>
      </c>
      <c r="D11" s="181">
        <v>0</v>
      </c>
      <c r="E11" s="181">
        <v>0</v>
      </c>
      <c r="F11" s="181">
        <v>0</v>
      </c>
      <c r="G11" s="181">
        <v>0</v>
      </c>
    </row>
    <row r="12" spans="1:8" ht="15">
      <c r="A12" s="42" t="s">
        <v>268</v>
      </c>
      <c r="B12" s="181">
        <v>0</v>
      </c>
      <c r="C12" s="181">
        <v>0</v>
      </c>
      <c r="D12" s="181">
        <v>0</v>
      </c>
      <c r="E12" s="181">
        <v>0</v>
      </c>
      <c r="F12" s="181">
        <v>0</v>
      </c>
      <c r="G12" s="181">
        <v>0</v>
      </c>
    </row>
    <row r="13" spans="1:8" ht="15">
      <c r="A13" s="42" t="s">
        <v>269</v>
      </c>
      <c r="B13" s="181">
        <v>0</v>
      </c>
      <c r="C13" s="181">
        <v>0</v>
      </c>
      <c r="D13" s="181">
        <v>0</v>
      </c>
      <c r="E13" s="181">
        <v>0</v>
      </c>
      <c r="F13" s="181">
        <v>0</v>
      </c>
      <c r="G13" s="181">
        <v>0</v>
      </c>
    </row>
    <row r="14" spans="1:8" ht="15">
      <c r="A14" s="42" t="s">
        <v>270</v>
      </c>
      <c r="B14" s="181">
        <v>0</v>
      </c>
      <c r="C14" s="181">
        <v>84278.59</v>
      </c>
      <c r="D14" s="181">
        <v>84278.59</v>
      </c>
      <c r="E14" s="181">
        <v>84278.59</v>
      </c>
      <c r="F14" s="181">
        <v>84278.59</v>
      </c>
      <c r="G14" s="181">
        <v>84278.59</v>
      </c>
      <c r="H14" s="40"/>
    </row>
    <row r="15" spans="1:8" ht="15">
      <c r="A15" s="42" t="s">
        <v>271</v>
      </c>
      <c r="B15" s="181">
        <v>0</v>
      </c>
      <c r="C15" s="181">
        <v>0</v>
      </c>
      <c r="D15" s="181">
        <v>0</v>
      </c>
      <c r="E15" s="181">
        <v>0</v>
      </c>
      <c r="F15" s="181">
        <v>0</v>
      </c>
      <c r="G15" s="181">
        <v>0</v>
      </c>
    </row>
    <row r="16" spans="1:8" ht="15">
      <c r="A16" s="42" t="s">
        <v>272</v>
      </c>
      <c r="B16" s="181">
        <v>0</v>
      </c>
      <c r="C16" s="181">
        <v>27090353.670000002</v>
      </c>
      <c r="D16" s="181">
        <v>27090353.670000002</v>
      </c>
      <c r="E16" s="186">
        <v>27090353.670000002</v>
      </c>
      <c r="F16" s="186">
        <v>27090353.670000002</v>
      </c>
      <c r="G16" s="181">
        <v>27090353.670000002</v>
      </c>
      <c r="H16" s="36"/>
    </row>
    <row r="17" spans="1:8" ht="15">
      <c r="A17" s="42" t="s">
        <v>273</v>
      </c>
      <c r="B17" s="181">
        <v>0</v>
      </c>
      <c r="C17" s="181">
        <v>0</v>
      </c>
      <c r="D17" s="181">
        <v>0</v>
      </c>
      <c r="E17" s="181">
        <v>0</v>
      </c>
      <c r="F17" s="181">
        <v>0</v>
      </c>
      <c r="G17" s="181">
        <v>0</v>
      </c>
      <c r="H17" s="36"/>
    </row>
    <row r="18" spans="1:8" ht="15">
      <c r="A18" s="43" t="s">
        <v>274</v>
      </c>
      <c r="B18" s="181">
        <v>0</v>
      </c>
      <c r="C18" s="181">
        <v>0</v>
      </c>
      <c r="D18" s="181">
        <v>0</v>
      </c>
      <c r="E18" s="181">
        <v>0</v>
      </c>
      <c r="F18" s="181">
        <v>0</v>
      </c>
      <c r="G18" s="181">
        <v>0</v>
      </c>
      <c r="H18" s="36"/>
    </row>
    <row r="19" spans="1:8" ht="15">
      <c r="A19" s="43" t="s">
        <v>275</v>
      </c>
      <c r="B19" s="181">
        <v>0</v>
      </c>
      <c r="C19" s="181">
        <v>0</v>
      </c>
      <c r="D19" s="181">
        <v>0</v>
      </c>
      <c r="E19" s="181">
        <v>0</v>
      </c>
      <c r="F19" s="181">
        <v>0</v>
      </c>
      <c r="G19" s="181">
        <v>0</v>
      </c>
      <c r="H19" s="36"/>
    </row>
    <row r="20" spans="1:8" ht="15">
      <c r="A20" s="43" t="s">
        <v>276</v>
      </c>
      <c r="B20" s="181">
        <v>0</v>
      </c>
      <c r="C20" s="181">
        <v>0</v>
      </c>
      <c r="D20" s="181">
        <v>0</v>
      </c>
      <c r="E20" s="181">
        <v>0</v>
      </c>
      <c r="F20" s="181">
        <v>0</v>
      </c>
      <c r="G20" s="181">
        <v>0</v>
      </c>
      <c r="H20" s="36"/>
    </row>
    <row r="21" spans="1:8" ht="15">
      <c r="A21" s="43" t="s">
        <v>277</v>
      </c>
      <c r="B21" s="181">
        <v>0</v>
      </c>
      <c r="C21" s="181">
        <v>0</v>
      </c>
      <c r="D21" s="181">
        <v>0</v>
      </c>
      <c r="E21" s="181">
        <v>0</v>
      </c>
      <c r="F21" s="181">
        <v>0</v>
      </c>
      <c r="G21" s="181">
        <v>0</v>
      </c>
      <c r="H21" s="36"/>
    </row>
    <row r="22" spans="1:8" ht="15">
      <c r="A22" s="43" t="s">
        <v>278</v>
      </c>
      <c r="B22" s="181">
        <v>0</v>
      </c>
      <c r="C22" s="181">
        <v>0</v>
      </c>
      <c r="D22" s="181">
        <v>0</v>
      </c>
      <c r="E22" s="181">
        <v>0</v>
      </c>
      <c r="F22" s="181">
        <v>0</v>
      </c>
      <c r="G22" s="181">
        <v>0</v>
      </c>
      <c r="H22" s="36"/>
    </row>
    <row r="23" spans="1:8" ht="15">
      <c r="A23" s="43" t="s">
        <v>279</v>
      </c>
      <c r="B23" s="181">
        <v>0</v>
      </c>
      <c r="C23" s="181">
        <v>0</v>
      </c>
      <c r="D23" s="181">
        <v>0</v>
      </c>
      <c r="E23" s="181">
        <v>0</v>
      </c>
      <c r="F23" s="181">
        <v>0</v>
      </c>
      <c r="G23" s="181">
        <v>0</v>
      </c>
      <c r="H23" s="36"/>
    </row>
    <row r="24" spans="1:8" ht="15">
      <c r="A24" s="43" t="s">
        <v>280</v>
      </c>
      <c r="B24" s="181">
        <v>0</v>
      </c>
      <c r="C24" s="181">
        <v>0</v>
      </c>
      <c r="D24" s="181">
        <v>0</v>
      </c>
      <c r="E24" s="181">
        <v>0</v>
      </c>
      <c r="F24" s="181">
        <v>0</v>
      </c>
      <c r="G24" s="181">
        <v>0</v>
      </c>
      <c r="H24" s="36"/>
    </row>
    <row r="25" spans="1:8" ht="15">
      <c r="A25" s="43" t="s">
        <v>281</v>
      </c>
      <c r="B25" s="181">
        <v>0</v>
      </c>
      <c r="C25" s="181">
        <v>0</v>
      </c>
      <c r="D25" s="181">
        <v>0</v>
      </c>
      <c r="E25" s="181">
        <v>0</v>
      </c>
      <c r="F25" s="181">
        <v>0</v>
      </c>
      <c r="G25" s="181">
        <v>0</v>
      </c>
      <c r="H25" s="36"/>
    </row>
    <row r="26" spans="1:8" ht="15">
      <c r="A26" s="43" t="s">
        <v>282</v>
      </c>
      <c r="B26" s="181">
        <v>0</v>
      </c>
      <c r="C26" s="181">
        <v>0</v>
      </c>
      <c r="D26" s="181">
        <v>0</v>
      </c>
      <c r="E26" s="181">
        <v>0</v>
      </c>
      <c r="F26" s="181">
        <v>0</v>
      </c>
      <c r="G26" s="181">
        <v>0</v>
      </c>
      <c r="H26" s="36"/>
    </row>
    <row r="27" spans="1:8" ht="15">
      <c r="A27" s="43" t="s">
        <v>283</v>
      </c>
      <c r="B27" s="181">
        <v>0</v>
      </c>
      <c r="C27" s="181">
        <v>0</v>
      </c>
      <c r="D27" s="181">
        <v>0</v>
      </c>
      <c r="E27" s="181">
        <v>0</v>
      </c>
      <c r="F27" s="181">
        <v>0</v>
      </c>
      <c r="G27" s="181">
        <v>0</v>
      </c>
      <c r="H27" s="36"/>
    </row>
    <row r="28" spans="1:8" ht="15">
      <c r="A28" s="43" t="s">
        <v>284</v>
      </c>
      <c r="B28" s="181">
        <v>0</v>
      </c>
      <c r="C28" s="181">
        <v>0</v>
      </c>
      <c r="D28" s="181">
        <v>0</v>
      </c>
      <c r="E28" s="181">
        <v>0</v>
      </c>
      <c r="F28" s="181">
        <v>0</v>
      </c>
      <c r="G28" s="181">
        <v>0</v>
      </c>
      <c r="H28" s="36"/>
    </row>
    <row r="29" spans="1:8" ht="15">
      <c r="A29" s="42" t="s">
        <v>285</v>
      </c>
      <c r="B29" s="181">
        <v>0</v>
      </c>
      <c r="C29" s="181">
        <v>0</v>
      </c>
      <c r="D29" s="181">
        <v>0</v>
      </c>
      <c r="E29" s="181">
        <v>0</v>
      </c>
      <c r="F29" s="181">
        <v>0</v>
      </c>
      <c r="G29" s="181">
        <v>0</v>
      </c>
      <c r="H29" s="37"/>
    </row>
    <row r="30" spans="1:8" ht="15">
      <c r="A30" s="43" t="s">
        <v>286</v>
      </c>
      <c r="B30" s="181">
        <v>0</v>
      </c>
      <c r="C30" s="181">
        <v>0</v>
      </c>
      <c r="D30" s="181">
        <v>0</v>
      </c>
      <c r="E30" s="181">
        <v>0</v>
      </c>
      <c r="F30" s="181">
        <v>0</v>
      </c>
      <c r="G30" s="181">
        <v>0</v>
      </c>
      <c r="H30" s="36"/>
    </row>
    <row r="31" spans="1:8" ht="15">
      <c r="A31" s="43" t="s">
        <v>287</v>
      </c>
      <c r="B31" s="181">
        <v>0</v>
      </c>
      <c r="C31" s="181">
        <v>0</v>
      </c>
      <c r="D31" s="181">
        <v>0</v>
      </c>
      <c r="E31" s="181">
        <v>0</v>
      </c>
      <c r="F31" s="181">
        <v>0</v>
      </c>
      <c r="G31" s="181">
        <v>0</v>
      </c>
      <c r="H31" s="36"/>
    </row>
    <row r="32" spans="1:8" ht="15">
      <c r="A32" s="43" t="s">
        <v>288</v>
      </c>
      <c r="B32" s="181">
        <v>0</v>
      </c>
      <c r="C32" s="181">
        <v>0</v>
      </c>
      <c r="D32" s="181">
        <v>0</v>
      </c>
      <c r="E32" s="181">
        <v>0</v>
      </c>
      <c r="F32" s="181">
        <v>0</v>
      </c>
      <c r="G32" s="181">
        <v>0</v>
      </c>
      <c r="H32" s="36"/>
    </row>
    <row r="33" spans="1:12" ht="15">
      <c r="A33" s="43" t="s">
        <v>289</v>
      </c>
      <c r="B33" s="181">
        <v>0</v>
      </c>
      <c r="C33" s="181">
        <v>0</v>
      </c>
      <c r="D33" s="181">
        <v>0</v>
      </c>
      <c r="E33" s="181">
        <v>0</v>
      </c>
      <c r="F33" s="181">
        <v>0</v>
      </c>
      <c r="G33" s="181">
        <v>0</v>
      </c>
      <c r="H33" s="36"/>
    </row>
    <row r="34" spans="1:12" ht="15">
      <c r="A34" s="43" t="s">
        <v>290</v>
      </c>
      <c r="B34" s="181">
        <v>0</v>
      </c>
      <c r="C34" s="181">
        <v>0</v>
      </c>
      <c r="D34" s="181">
        <v>0</v>
      </c>
      <c r="E34" s="181">
        <v>0</v>
      </c>
      <c r="F34" s="181">
        <v>0</v>
      </c>
      <c r="G34" s="181">
        <v>0</v>
      </c>
      <c r="H34" s="36"/>
    </row>
    <row r="35" spans="1:12" ht="15">
      <c r="A35" s="42" t="s">
        <v>291</v>
      </c>
      <c r="B35" s="181">
        <v>251478066</v>
      </c>
      <c r="C35" s="181">
        <v>307746636.13</v>
      </c>
      <c r="D35" s="181">
        <v>559224702.13</v>
      </c>
      <c r="E35" s="181">
        <v>559224702.13</v>
      </c>
      <c r="F35" s="253">
        <v>416714916.77000004</v>
      </c>
      <c r="G35" s="181">
        <v>165236850.77000004</v>
      </c>
      <c r="H35" s="185"/>
      <c r="I35" s="228"/>
    </row>
    <row r="36" spans="1:12" ht="15">
      <c r="A36" s="42" t="s">
        <v>292</v>
      </c>
      <c r="B36" s="181">
        <v>0</v>
      </c>
      <c r="C36" s="181">
        <v>0</v>
      </c>
      <c r="D36" s="181">
        <v>0</v>
      </c>
      <c r="E36" s="181">
        <v>0</v>
      </c>
      <c r="F36" s="181">
        <v>0</v>
      </c>
      <c r="G36" s="181">
        <v>0</v>
      </c>
      <c r="H36" s="36"/>
      <c r="K36" s="226"/>
      <c r="L36" s="227"/>
    </row>
    <row r="37" spans="1:12" ht="15">
      <c r="A37" s="43" t="s">
        <v>293</v>
      </c>
      <c r="B37" s="181">
        <v>0</v>
      </c>
      <c r="C37" s="181">
        <v>0</v>
      </c>
      <c r="D37" s="181">
        <v>0</v>
      </c>
      <c r="E37" s="181">
        <v>0</v>
      </c>
      <c r="F37" s="181">
        <v>0</v>
      </c>
      <c r="G37" s="181">
        <v>0</v>
      </c>
      <c r="H37" s="36"/>
    </row>
    <row r="38" spans="1:12" ht="15">
      <c r="A38" s="174" t="s">
        <v>294</v>
      </c>
      <c r="B38" s="181">
        <v>0</v>
      </c>
      <c r="C38" s="181">
        <v>0</v>
      </c>
      <c r="D38" s="181">
        <v>0</v>
      </c>
      <c r="E38" s="181">
        <v>0</v>
      </c>
      <c r="F38" s="181">
        <v>0</v>
      </c>
      <c r="G38" s="181">
        <v>0</v>
      </c>
      <c r="H38" s="36"/>
    </row>
    <row r="39" spans="1:12" ht="15">
      <c r="A39" s="43" t="s">
        <v>295</v>
      </c>
      <c r="B39" s="181">
        <v>0</v>
      </c>
      <c r="C39" s="181">
        <v>0</v>
      </c>
      <c r="D39" s="181">
        <v>0</v>
      </c>
      <c r="E39" s="181">
        <v>0</v>
      </c>
      <c r="F39" s="181">
        <v>0</v>
      </c>
      <c r="G39" s="181">
        <v>0</v>
      </c>
      <c r="H39" s="36"/>
      <c r="K39" s="39"/>
    </row>
    <row r="40" spans="1:12" ht="15">
      <c r="A40" s="43" t="s">
        <v>296</v>
      </c>
      <c r="B40" s="181">
        <v>0</v>
      </c>
      <c r="C40" s="181">
        <v>0</v>
      </c>
      <c r="D40" s="181">
        <v>0</v>
      </c>
      <c r="E40" s="181">
        <v>0</v>
      </c>
      <c r="F40" s="181">
        <v>0</v>
      </c>
      <c r="G40" s="181">
        <v>0</v>
      </c>
      <c r="H40" s="36"/>
    </row>
    <row r="41" spans="1:12" ht="15">
      <c r="A41" s="44" t="s">
        <v>297</v>
      </c>
      <c r="B41" s="48">
        <v>251478066</v>
      </c>
      <c r="C41" s="48">
        <v>334921268.38999999</v>
      </c>
      <c r="D41" s="48">
        <v>586399334.38999999</v>
      </c>
      <c r="E41" s="48">
        <v>586399334.38999999</v>
      </c>
      <c r="F41" s="48">
        <v>443889549.03000003</v>
      </c>
      <c r="G41" s="48">
        <v>192411483.03000006</v>
      </c>
      <c r="H41" s="36"/>
    </row>
    <row r="42" spans="1:12" ht="15">
      <c r="A42" s="44" t="s">
        <v>298</v>
      </c>
      <c r="B42" s="163"/>
      <c r="C42" s="163"/>
      <c r="D42" s="163"/>
      <c r="E42" s="163"/>
      <c r="F42" s="163"/>
      <c r="G42" s="163"/>
      <c r="H42" s="36"/>
      <c r="K42" s="226"/>
    </row>
    <row r="43" spans="1:12" ht="15.75" customHeight="1">
      <c r="A43" s="44" t="s">
        <v>299</v>
      </c>
      <c r="B43" s="48"/>
      <c r="C43" s="48"/>
      <c r="D43" s="48"/>
      <c r="E43" s="48"/>
      <c r="F43" s="48"/>
      <c r="G43" s="48"/>
      <c r="H43" s="36"/>
    </row>
    <row r="44" spans="1:12" ht="15">
      <c r="A44" s="42" t="s">
        <v>300</v>
      </c>
      <c r="B44" s="181">
        <v>0</v>
      </c>
      <c r="C44" s="181">
        <v>0</v>
      </c>
      <c r="D44" s="181">
        <v>0</v>
      </c>
      <c r="E44" s="181">
        <v>0</v>
      </c>
      <c r="F44" s="181">
        <v>0</v>
      </c>
      <c r="G44" s="181">
        <v>0</v>
      </c>
      <c r="H44" s="36"/>
    </row>
    <row r="45" spans="1:12" ht="15">
      <c r="A45" s="43" t="s">
        <v>301</v>
      </c>
      <c r="B45" s="181">
        <v>0</v>
      </c>
      <c r="C45" s="181">
        <v>0</v>
      </c>
      <c r="D45" s="181">
        <v>0</v>
      </c>
      <c r="E45" s="181">
        <v>0</v>
      </c>
      <c r="F45" s="181">
        <v>0</v>
      </c>
      <c r="G45" s="181">
        <v>0</v>
      </c>
      <c r="H45" s="36"/>
    </row>
    <row r="46" spans="1:12" ht="15">
      <c r="A46" s="43" t="s">
        <v>302</v>
      </c>
      <c r="B46" s="181">
        <v>0</v>
      </c>
      <c r="C46" s="181">
        <v>0</v>
      </c>
      <c r="D46" s="181">
        <v>0</v>
      </c>
      <c r="E46" s="181">
        <v>0</v>
      </c>
      <c r="F46" s="181">
        <v>0</v>
      </c>
      <c r="G46" s="181">
        <v>0</v>
      </c>
      <c r="H46" s="36"/>
    </row>
    <row r="47" spans="1:12" ht="15">
      <c r="A47" s="43" t="s">
        <v>303</v>
      </c>
      <c r="B47" s="181">
        <v>0</v>
      </c>
      <c r="C47" s="181">
        <v>0</v>
      </c>
      <c r="D47" s="181">
        <v>0</v>
      </c>
      <c r="E47" s="181">
        <v>0</v>
      </c>
      <c r="F47" s="181">
        <v>0</v>
      </c>
      <c r="G47" s="181">
        <v>0</v>
      </c>
      <c r="H47" s="36"/>
    </row>
    <row r="48" spans="1:12" ht="45">
      <c r="A48" s="45" t="s">
        <v>304</v>
      </c>
      <c r="B48" s="181">
        <v>0</v>
      </c>
      <c r="C48" s="181">
        <v>0</v>
      </c>
      <c r="D48" s="181">
        <v>0</v>
      </c>
      <c r="E48" s="181">
        <v>0</v>
      </c>
      <c r="F48" s="181">
        <v>0</v>
      </c>
      <c r="G48" s="181">
        <v>0</v>
      </c>
      <c r="H48" s="36"/>
      <c r="L48" s="61"/>
    </row>
    <row r="49" spans="1:12" ht="15">
      <c r="A49" s="43" t="s">
        <v>305</v>
      </c>
      <c r="B49" s="181">
        <v>0</v>
      </c>
      <c r="C49" s="181">
        <v>0</v>
      </c>
      <c r="D49" s="181">
        <v>0</v>
      </c>
      <c r="E49" s="181">
        <v>0</v>
      </c>
      <c r="F49" s="181">
        <v>0</v>
      </c>
      <c r="G49" s="181">
        <v>0</v>
      </c>
      <c r="H49" s="36"/>
      <c r="L49" s="61"/>
    </row>
    <row r="50" spans="1:12" ht="15">
      <c r="A50" s="43" t="s">
        <v>306</v>
      </c>
      <c r="B50" s="181">
        <v>0</v>
      </c>
      <c r="C50" s="181">
        <v>0</v>
      </c>
      <c r="D50" s="181">
        <v>0</v>
      </c>
      <c r="E50" s="181">
        <v>0</v>
      </c>
      <c r="F50" s="181">
        <v>0</v>
      </c>
      <c r="G50" s="181">
        <v>0</v>
      </c>
      <c r="H50" s="36"/>
      <c r="L50" s="61"/>
    </row>
    <row r="51" spans="1:12" ht="15">
      <c r="A51" s="43" t="s">
        <v>307</v>
      </c>
      <c r="B51" s="181">
        <v>0</v>
      </c>
      <c r="C51" s="181">
        <v>0</v>
      </c>
      <c r="D51" s="181">
        <v>0</v>
      </c>
      <c r="E51" s="181">
        <v>0</v>
      </c>
      <c r="F51" s="181">
        <v>0</v>
      </c>
      <c r="G51" s="181">
        <v>0</v>
      </c>
      <c r="H51" s="36"/>
      <c r="L51" s="61"/>
    </row>
    <row r="52" spans="1:12" ht="15">
      <c r="A52" s="43" t="s">
        <v>308</v>
      </c>
      <c r="B52" s="181">
        <v>0</v>
      </c>
      <c r="C52" s="181">
        <v>0</v>
      </c>
      <c r="D52" s="181">
        <v>0</v>
      </c>
      <c r="E52" s="181">
        <v>0</v>
      </c>
      <c r="F52" s="181">
        <v>0</v>
      </c>
      <c r="G52" s="181">
        <v>0</v>
      </c>
      <c r="H52" s="36"/>
      <c r="L52" s="61"/>
    </row>
    <row r="53" spans="1:12" ht="15">
      <c r="A53" s="42" t="s">
        <v>309</v>
      </c>
      <c r="B53" s="181">
        <v>0</v>
      </c>
      <c r="C53" s="181">
        <v>0</v>
      </c>
      <c r="D53" s="181">
        <v>0</v>
      </c>
      <c r="E53" s="181">
        <v>0</v>
      </c>
      <c r="F53" s="181">
        <v>0</v>
      </c>
      <c r="G53" s="181">
        <v>0</v>
      </c>
      <c r="H53" s="36"/>
      <c r="L53" s="61"/>
    </row>
    <row r="54" spans="1:12" ht="15">
      <c r="A54" s="43" t="s">
        <v>310</v>
      </c>
      <c r="B54" s="181">
        <v>0</v>
      </c>
      <c r="C54" s="181">
        <v>0</v>
      </c>
      <c r="D54" s="181">
        <v>0</v>
      </c>
      <c r="E54" s="181">
        <v>0</v>
      </c>
      <c r="F54" s="181">
        <v>0</v>
      </c>
      <c r="G54" s="181">
        <v>0</v>
      </c>
      <c r="H54" s="36"/>
      <c r="L54" s="61"/>
    </row>
    <row r="55" spans="1:12" ht="15">
      <c r="A55" s="43" t="s">
        <v>311</v>
      </c>
      <c r="B55" s="181">
        <v>0</v>
      </c>
      <c r="C55" s="181">
        <v>0</v>
      </c>
      <c r="D55" s="181">
        <v>0</v>
      </c>
      <c r="E55" s="181">
        <v>0</v>
      </c>
      <c r="F55" s="181">
        <v>0</v>
      </c>
      <c r="G55" s="181">
        <v>0</v>
      </c>
      <c r="H55" s="36"/>
      <c r="L55" s="61"/>
    </row>
    <row r="56" spans="1:12" ht="15">
      <c r="A56" s="43" t="s">
        <v>312</v>
      </c>
      <c r="B56" s="181">
        <v>0</v>
      </c>
      <c r="C56" s="181">
        <v>0</v>
      </c>
      <c r="D56" s="181">
        <v>0</v>
      </c>
      <c r="E56" s="181">
        <v>0</v>
      </c>
      <c r="F56" s="181">
        <v>0</v>
      </c>
      <c r="G56" s="181">
        <v>0</v>
      </c>
      <c r="H56" s="36"/>
      <c r="L56" s="61"/>
    </row>
    <row r="57" spans="1:12" ht="15">
      <c r="A57" s="43" t="s">
        <v>313</v>
      </c>
      <c r="B57" s="181">
        <v>0</v>
      </c>
      <c r="C57" s="181">
        <v>0</v>
      </c>
      <c r="D57" s="181">
        <v>0</v>
      </c>
      <c r="E57" s="181">
        <v>0</v>
      </c>
      <c r="F57" s="186">
        <v>0</v>
      </c>
      <c r="G57" s="181">
        <v>0</v>
      </c>
      <c r="H57" s="36"/>
      <c r="L57" s="61"/>
    </row>
    <row r="58" spans="1:12" ht="15">
      <c r="A58" s="42" t="s">
        <v>314</v>
      </c>
      <c r="B58" s="181">
        <v>0</v>
      </c>
      <c r="C58" s="181">
        <v>0</v>
      </c>
      <c r="D58" s="181">
        <v>0</v>
      </c>
      <c r="E58" s="181">
        <v>0</v>
      </c>
      <c r="F58" s="181">
        <v>0</v>
      </c>
      <c r="G58" s="181">
        <v>0</v>
      </c>
      <c r="H58" s="36"/>
      <c r="L58" s="61"/>
    </row>
    <row r="59" spans="1:12" ht="15">
      <c r="A59" s="43" t="s">
        <v>315</v>
      </c>
      <c r="B59" s="181">
        <v>0</v>
      </c>
      <c r="C59" s="181">
        <v>0</v>
      </c>
      <c r="D59" s="181">
        <v>0</v>
      </c>
      <c r="E59" s="181">
        <v>0</v>
      </c>
      <c r="F59" s="181">
        <v>0</v>
      </c>
      <c r="G59" s="181">
        <v>0</v>
      </c>
      <c r="H59" s="36"/>
      <c r="L59" s="61"/>
    </row>
    <row r="60" spans="1:12" ht="15">
      <c r="A60" s="43" t="s">
        <v>316</v>
      </c>
      <c r="B60" s="181">
        <v>0</v>
      </c>
      <c r="C60" s="181">
        <v>0</v>
      </c>
      <c r="D60" s="181">
        <v>0</v>
      </c>
      <c r="E60" s="181">
        <v>0</v>
      </c>
      <c r="F60" s="181">
        <v>0</v>
      </c>
      <c r="G60" s="181">
        <v>0</v>
      </c>
      <c r="H60" s="36"/>
      <c r="L60" s="61"/>
    </row>
    <row r="61" spans="1:12" ht="15">
      <c r="A61" s="42" t="s">
        <v>317</v>
      </c>
      <c r="B61" s="181">
        <v>2721553784</v>
      </c>
      <c r="C61" s="181">
        <v>1104644887.23</v>
      </c>
      <c r="D61" s="181">
        <v>3826198671.23</v>
      </c>
      <c r="E61" s="181">
        <v>3825935316.6199999</v>
      </c>
      <c r="F61" s="181">
        <v>3788295334.1199999</v>
      </c>
      <c r="G61" s="181">
        <v>1066741550.1199999</v>
      </c>
      <c r="H61" s="36"/>
      <c r="I61" s="40"/>
      <c r="L61" s="61"/>
    </row>
    <row r="62" spans="1:12" ht="15">
      <c r="A62" s="42" t="s">
        <v>318</v>
      </c>
      <c r="B62" s="181">
        <v>0</v>
      </c>
      <c r="C62" s="181">
        <v>0</v>
      </c>
      <c r="D62" s="181">
        <v>0</v>
      </c>
      <c r="E62" s="181">
        <v>0</v>
      </c>
      <c r="F62" s="181">
        <v>0</v>
      </c>
      <c r="G62" s="181">
        <v>0</v>
      </c>
      <c r="H62" s="36"/>
      <c r="L62" s="61"/>
    </row>
    <row r="63" spans="1:12" ht="15">
      <c r="A63" s="44" t="s">
        <v>319</v>
      </c>
      <c r="B63" s="48">
        <v>2721553784</v>
      </c>
      <c r="C63" s="48">
        <v>1104644887.23</v>
      </c>
      <c r="D63" s="48">
        <v>3826198671.23</v>
      </c>
      <c r="E63" s="48">
        <v>3825935316.6199999</v>
      </c>
      <c r="F63" s="48">
        <v>3788295334.1199999</v>
      </c>
      <c r="G63" s="48">
        <v>1066741550.1199999</v>
      </c>
      <c r="H63" s="36"/>
      <c r="L63" s="61"/>
    </row>
    <row r="64" spans="1:12" ht="15">
      <c r="A64" s="44" t="s">
        <v>320</v>
      </c>
      <c r="B64" s="48">
        <v>0</v>
      </c>
      <c r="C64" s="48">
        <v>0</v>
      </c>
      <c r="D64" s="48">
        <v>0</v>
      </c>
      <c r="E64" s="48">
        <v>0</v>
      </c>
      <c r="F64" s="48">
        <v>0</v>
      </c>
      <c r="G64" s="48">
        <v>0</v>
      </c>
      <c r="H64" s="36"/>
      <c r="L64" s="61"/>
    </row>
    <row r="65" spans="1:12" ht="15">
      <c r="A65" s="42" t="s">
        <v>321</v>
      </c>
      <c r="B65" s="181">
        <v>0</v>
      </c>
      <c r="C65" s="181">
        <v>0</v>
      </c>
      <c r="D65" s="181">
        <v>0</v>
      </c>
      <c r="E65" s="181">
        <v>0</v>
      </c>
      <c r="F65" s="181">
        <v>0</v>
      </c>
      <c r="G65" s="181">
        <v>0</v>
      </c>
      <c r="H65" s="36"/>
      <c r="L65" s="61"/>
    </row>
    <row r="66" spans="1:12" ht="15">
      <c r="A66" s="44" t="s">
        <v>322</v>
      </c>
      <c r="B66" s="48">
        <v>2973031850</v>
      </c>
      <c r="C66" s="48">
        <v>1439566155.6199999</v>
      </c>
      <c r="D66" s="48">
        <v>4412598005.6199999</v>
      </c>
      <c r="E66" s="48">
        <v>4412334651.0100002</v>
      </c>
      <c r="F66" s="48">
        <v>4232184883.1500001</v>
      </c>
      <c r="G66" s="48">
        <v>1259153033.1500001</v>
      </c>
      <c r="H66" s="36"/>
      <c r="L66" s="61"/>
    </row>
    <row r="67" spans="1:12" ht="15">
      <c r="A67" s="46" t="s">
        <v>323</v>
      </c>
      <c r="B67" s="181">
        <v>0</v>
      </c>
      <c r="C67" s="181">
        <v>0</v>
      </c>
      <c r="D67" s="181">
        <v>0</v>
      </c>
      <c r="E67" s="181">
        <v>0</v>
      </c>
      <c r="F67" s="181">
        <v>0</v>
      </c>
      <c r="G67" s="181">
        <v>0</v>
      </c>
      <c r="H67" s="36"/>
      <c r="L67" s="61"/>
    </row>
    <row r="68" spans="1:12" ht="15">
      <c r="A68" s="44" t="s">
        <v>324</v>
      </c>
      <c r="B68" s="48">
        <v>0</v>
      </c>
      <c r="C68" s="48">
        <v>0</v>
      </c>
      <c r="D68" s="48">
        <v>0</v>
      </c>
      <c r="E68" s="48">
        <v>0</v>
      </c>
      <c r="F68" s="48">
        <v>0</v>
      </c>
      <c r="G68" s="48">
        <v>0</v>
      </c>
      <c r="H68" s="36"/>
      <c r="L68" s="61"/>
    </row>
    <row r="69" spans="1:12" ht="15">
      <c r="A69" s="44" t="s">
        <v>325</v>
      </c>
      <c r="B69" s="48">
        <v>0</v>
      </c>
      <c r="C69" s="48">
        <v>0</v>
      </c>
      <c r="D69" s="48">
        <v>0</v>
      </c>
      <c r="E69" s="48">
        <v>0</v>
      </c>
      <c r="F69" s="48">
        <v>0</v>
      </c>
      <c r="G69" s="48">
        <v>0</v>
      </c>
      <c r="H69" s="36"/>
      <c r="L69" s="61"/>
    </row>
    <row r="70" spans="1:12" ht="15">
      <c r="A70" s="47" t="s">
        <v>326</v>
      </c>
      <c r="B70" s="49">
        <v>0</v>
      </c>
      <c r="C70" s="49">
        <v>0</v>
      </c>
      <c r="D70" s="49">
        <v>0</v>
      </c>
      <c r="E70" s="49">
        <v>0</v>
      </c>
      <c r="F70" s="49">
        <v>0</v>
      </c>
      <c r="G70" s="49">
        <v>0</v>
      </c>
      <c r="H70" s="36"/>
      <c r="L70" s="61"/>
    </row>
    <row r="71" spans="1:12" ht="29.25" customHeight="1">
      <c r="A71" s="288" t="s">
        <v>327</v>
      </c>
      <c r="B71" s="288"/>
      <c r="C71" s="288"/>
      <c r="D71" s="288"/>
      <c r="E71" s="288"/>
      <c r="F71" s="288"/>
      <c r="G71" s="288"/>
      <c r="H71" s="36"/>
      <c r="L71" s="61"/>
    </row>
    <row r="72" spans="1:12" ht="15">
      <c r="A72" s="289" t="s">
        <v>507</v>
      </c>
      <c r="B72" s="288"/>
      <c r="C72" s="288"/>
      <c r="D72" s="288"/>
      <c r="E72" s="288"/>
      <c r="F72" s="288"/>
      <c r="G72" s="288"/>
    </row>
    <row r="73" spans="1:12" ht="27.75" customHeight="1">
      <c r="A73" s="287" t="s">
        <v>509</v>
      </c>
      <c r="B73" s="288"/>
      <c r="C73" s="288"/>
      <c r="D73" s="288"/>
      <c r="E73" s="288"/>
      <c r="F73" s="288"/>
      <c r="G73" s="288"/>
    </row>
    <row r="74" spans="1:12">
      <c r="B74" s="61"/>
      <c r="C74" s="61"/>
      <c r="D74" s="61"/>
      <c r="E74" s="61"/>
      <c r="F74" s="61"/>
      <c r="G74" s="61"/>
    </row>
    <row r="75" spans="1:12">
      <c r="B75" s="40"/>
      <c r="C75" s="40"/>
      <c r="D75" s="40"/>
      <c r="E75" s="40"/>
      <c r="F75" s="40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52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9"/>
    <pageSetUpPr fitToPage="1"/>
  </sheetPr>
  <dimension ref="A1:I160"/>
  <sheetViews>
    <sheetView topLeftCell="B1" workbookViewId="0">
      <pane xSplit="2" ySplit="9" topLeftCell="D128" activePane="bottomRight" state="frozen"/>
      <selection activeCell="B1" sqref="B1"/>
      <selection pane="topRight" activeCell="D1" sqref="D1"/>
      <selection pane="bottomLeft" activeCell="B10" sqref="B10"/>
      <selection pane="bottomRight" activeCell="E139" sqref="E139"/>
    </sheetView>
  </sheetViews>
  <sheetFormatPr baseColWidth="10" defaultRowHeight="12.75"/>
  <cols>
    <col min="1" max="1" width="1.85546875" customWidth="1"/>
    <col min="2" max="2" width="6.7109375" customWidth="1"/>
    <col min="3" max="3" width="30.28515625" customWidth="1"/>
    <col min="4" max="9" width="17.7109375" customWidth="1"/>
  </cols>
  <sheetData>
    <row r="1" spans="1:9" ht="9" customHeight="1">
      <c r="A1" s="20"/>
      <c r="B1" s="20"/>
      <c r="C1" s="20"/>
      <c r="D1" s="20"/>
      <c r="E1" s="20"/>
      <c r="F1" s="20"/>
      <c r="G1" s="20"/>
      <c r="H1" s="20"/>
      <c r="I1" s="20"/>
    </row>
    <row r="2" spans="1:9" ht="15">
      <c r="A2" s="20"/>
      <c r="B2" s="304" t="s">
        <v>512</v>
      </c>
      <c r="C2" s="305"/>
      <c r="D2" s="305"/>
      <c r="E2" s="305"/>
      <c r="F2" s="305"/>
      <c r="G2" s="305"/>
      <c r="H2" s="305"/>
      <c r="I2" s="306"/>
    </row>
    <row r="3" spans="1:9" ht="15">
      <c r="A3" s="20"/>
      <c r="B3" s="307" t="s">
        <v>365</v>
      </c>
      <c r="C3" s="308"/>
      <c r="D3" s="308"/>
      <c r="E3" s="308"/>
      <c r="F3" s="308"/>
      <c r="G3" s="308"/>
      <c r="H3" s="308"/>
      <c r="I3" s="309"/>
    </row>
    <row r="4" spans="1:9" ht="15">
      <c r="A4" s="20"/>
      <c r="B4" s="310" t="s">
        <v>366</v>
      </c>
      <c r="C4" s="311"/>
      <c r="D4" s="311"/>
      <c r="E4" s="311"/>
      <c r="F4" s="311"/>
      <c r="G4" s="311"/>
      <c r="H4" s="311"/>
      <c r="I4" s="312"/>
    </row>
    <row r="5" spans="1:9" ht="15">
      <c r="A5" s="20"/>
      <c r="B5" s="313" t="s">
        <v>517</v>
      </c>
      <c r="C5" s="314"/>
      <c r="D5" s="314"/>
      <c r="E5" s="314"/>
      <c r="F5" s="314"/>
      <c r="G5" s="314"/>
      <c r="H5" s="314"/>
      <c r="I5" s="315"/>
    </row>
    <row r="6" spans="1:9" s="130" customFormat="1" ht="7.5" customHeight="1">
      <c r="A6" s="152"/>
      <c r="B6" s="188"/>
      <c r="C6" s="188"/>
      <c r="D6" s="188"/>
      <c r="E6" s="188"/>
      <c r="F6" s="188"/>
      <c r="G6" s="188"/>
      <c r="H6" s="188"/>
      <c r="I6" s="188"/>
    </row>
    <row r="7" spans="1:9" ht="15">
      <c r="A7" s="20"/>
      <c r="B7" s="316" t="s">
        <v>128</v>
      </c>
      <c r="C7" s="317"/>
      <c r="D7" s="322"/>
      <c r="E7" s="322"/>
      <c r="F7" s="322"/>
      <c r="G7" s="322"/>
      <c r="H7" s="323"/>
      <c r="I7" s="324" t="s">
        <v>149</v>
      </c>
    </row>
    <row r="8" spans="1:9" ht="30">
      <c r="A8" s="20"/>
      <c r="B8" s="318"/>
      <c r="C8" s="319"/>
      <c r="D8" s="212" t="s">
        <v>150</v>
      </c>
      <c r="E8" s="213" t="s">
        <v>151</v>
      </c>
      <c r="F8" s="212" t="s">
        <v>152</v>
      </c>
      <c r="G8" s="212" t="s">
        <v>153</v>
      </c>
      <c r="H8" s="212" t="s">
        <v>154</v>
      </c>
      <c r="I8" s="325"/>
    </row>
    <row r="9" spans="1:9" ht="15">
      <c r="A9" s="20"/>
      <c r="B9" s="320"/>
      <c r="C9" s="321"/>
      <c r="D9" s="212">
        <v>1</v>
      </c>
      <c r="E9" s="213">
        <v>2</v>
      </c>
      <c r="F9" s="212" t="s">
        <v>155</v>
      </c>
      <c r="G9" s="212">
        <v>4</v>
      </c>
      <c r="H9" s="212">
        <v>5</v>
      </c>
      <c r="I9" s="214" t="s">
        <v>156</v>
      </c>
    </row>
    <row r="10" spans="1:9" ht="15">
      <c r="A10" s="21"/>
      <c r="B10" s="22" t="s">
        <v>222</v>
      </c>
      <c r="C10" s="23"/>
      <c r="D10" s="169">
        <f>+D11+D19+D29+D39+D49+D59+D63+D71+D75</f>
        <v>251478066</v>
      </c>
      <c r="E10" s="169">
        <v>334921268.39000016</v>
      </c>
      <c r="F10" s="169">
        <f t="shared" ref="E10:I10" si="0">+F11+F19+F29+F39+F49+F59+F63+F71+F75</f>
        <v>586399334.3900001</v>
      </c>
      <c r="G10" s="169">
        <f t="shared" si="0"/>
        <v>571162281.57000017</v>
      </c>
      <c r="H10" s="169">
        <f t="shared" si="0"/>
        <v>395631730.55999988</v>
      </c>
      <c r="I10" s="169">
        <f t="shared" si="0"/>
        <v>15237052.820000015</v>
      </c>
    </row>
    <row r="11" spans="1:9" ht="15">
      <c r="A11" s="24"/>
      <c r="B11" s="25" t="s">
        <v>221</v>
      </c>
      <c r="C11" s="26"/>
      <c r="D11" s="170">
        <f>SUM(D12:D18)</f>
        <v>103086210</v>
      </c>
      <c r="E11" s="170">
        <v>52728044.770000018</v>
      </c>
      <c r="F11" s="170">
        <f t="shared" ref="E11:I11" si="1">SUM(F12:F18)</f>
        <v>155814254.77000001</v>
      </c>
      <c r="G11" s="170">
        <f t="shared" si="1"/>
        <v>155764272.75</v>
      </c>
      <c r="H11" s="170">
        <f t="shared" si="1"/>
        <v>131060370.56999999</v>
      </c>
      <c r="I11" s="170">
        <f t="shared" si="1"/>
        <v>49982.020000010729</v>
      </c>
    </row>
    <row r="12" spans="1:9" ht="15">
      <c r="A12" s="20"/>
      <c r="B12" s="34" t="s">
        <v>6</v>
      </c>
      <c r="C12" s="27" t="s">
        <v>157</v>
      </c>
      <c r="D12" s="182">
        <v>0</v>
      </c>
      <c r="E12" s="183">
        <v>0</v>
      </c>
      <c r="F12" s="183">
        <v>0</v>
      </c>
      <c r="G12" s="183">
        <v>0</v>
      </c>
      <c r="H12" s="183">
        <v>0</v>
      </c>
      <c r="I12" s="183">
        <f t="shared" ref="I12:I62" si="2">+F12-G12</f>
        <v>0</v>
      </c>
    </row>
    <row r="13" spans="1:9" ht="15">
      <c r="A13" s="20"/>
      <c r="B13" s="34" t="s">
        <v>7</v>
      </c>
      <c r="C13" s="27" t="s">
        <v>158</v>
      </c>
      <c r="D13" s="182">
        <v>41200000</v>
      </c>
      <c r="E13" s="183">
        <v>1878174.4499999955</v>
      </c>
      <c r="F13" s="182">
        <v>43078174.449999996</v>
      </c>
      <c r="G13" s="182">
        <v>43072678.169999994</v>
      </c>
      <c r="H13" s="182">
        <v>42998345.399999976</v>
      </c>
      <c r="I13" s="183">
        <f t="shared" si="2"/>
        <v>5496.2800000011921</v>
      </c>
    </row>
    <row r="14" spans="1:9" ht="15">
      <c r="A14" s="20"/>
      <c r="B14" s="34" t="s">
        <v>8</v>
      </c>
      <c r="C14" s="27" t="s">
        <v>159</v>
      </c>
      <c r="D14" s="182">
        <v>20000000</v>
      </c>
      <c r="E14" s="183">
        <v>12272544.710000005</v>
      </c>
      <c r="F14" s="182">
        <v>32272544.710000005</v>
      </c>
      <c r="G14" s="182">
        <v>32272544.710000005</v>
      </c>
      <c r="H14" s="182">
        <v>32270064.079999998</v>
      </c>
      <c r="I14" s="183">
        <f t="shared" si="2"/>
        <v>0</v>
      </c>
    </row>
    <row r="15" spans="1:9" ht="15">
      <c r="A15" s="20"/>
      <c r="B15" s="34" t="s">
        <v>9</v>
      </c>
      <c r="C15" s="27" t="s">
        <v>160</v>
      </c>
      <c r="D15" s="182">
        <v>0</v>
      </c>
      <c r="E15" s="183">
        <v>1750214.01</v>
      </c>
      <c r="F15" s="182">
        <v>1750214.01</v>
      </c>
      <c r="G15" s="182">
        <v>1750214.01</v>
      </c>
      <c r="H15" s="182">
        <v>1685570.2300000007</v>
      </c>
      <c r="I15" s="183">
        <f t="shared" si="2"/>
        <v>0</v>
      </c>
    </row>
    <row r="16" spans="1:9" ht="15">
      <c r="A16" s="20"/>
      <c r="B16" s="34" t="s">
        <v>10</v>
      </c>
      <c r="C16" s="27" t="s">
        <v>161</v>
      </c>
      <c r="D16" s="182">
        <v>20000000</v>
      </c>
      <c r="E16" s="183">
        <v>56924519.840000018</v>
      </c>
      <c r="F16" s="182">
        <v>76924519.840000018</v>
      </c>
      <c r="G16" s="182">
        <v>76880034.100000009</v>
      </c>
      <c r="H16" s="182">
        <v>52317589.100000009</v>
      </c>
      <c r="I16" s="183">
        <f t="shared" si="2"/>
        <v>44485.740000009537</v>
      </c>
    </row>
    <row r="17" spans="1:9" ht="15">
      <c r="A17" s="20"/>
      <c r="B17" s="34" t="s">
        <v>11</v>
      </c>
      <c r="C17" s="27" t="s">
        <v>162</v>
      </c>
      <c r="D17" s="182">
        <v>21886210</v>
      </c>
      <c r="E17" s="183">
        <v>-21886210</v>
      </c>
      <c r="F17" s="182">
        <v>0</v>
      </c>
      <c r="G17" s="182">
        <v>0</v>
      </c>
      <c r="H17" s="182">
        <v>0</v>
      </c>
      <c r="I17" s="183">
        <f t="shared" si="2"/>
        <v>0</v>
      </c>
    </row>
    <row r="18" spans="1:9" ht="15">
      <c r="A18" s="20"/>
      <c r="B18" s="34" t="s">
        <v>12</v>
      </c>
      <c r="C18" s="27" t="s">
        <v>163</v>
      </c>
      <c r="D18" s="182">
        <v>0</v>
      </c>
      <c r="E18" s="183">
        <v>1788801.7599999998</v>
      </c>
      <c r="F18" s="182">
        <v>1788801.7599999998</v>
      </c>
      <c r="G18" s="182">
        <v>1788801.7599999998</v>
      </c>
      <c r="H18" s="182">
        <v>1788801.7599999998</v>
      </c>
      <c r="I18" s="183">
        <f t="shared" si="2"/>
        <v>0</v>
      </c>
    </row>
    <row r="19" spans="1:9" ht="15">
      <c r="A19" s="24"/>
      <c r="B19" s="28" t="s">
        <v>229</v>
      </c>
      <c r="C19" s="29"/>
      <c r="D19" s="171">
        <f>SUM(D20:D28)</f>
        <v>130471180</v>
      </c>
      <c r="E19" s="171">
        <v>-74174870.550000027</v>
      </c>
      <c r="F19" s="171">
        <f t="shared" ref="E19:I19" si="3">SUM(F20:F28)</f>
        <v>56296309.449999988</v>
      </c>
      <c r="G19" s="171">
        <f t="shared" si="3"/>
        <v>56048550.949999988</v>
      </c>
      <c r="H19" s="171">
        <f t="shared" si="3"/>
        <v>46811409.089999974</v>
      </c>
      <c r="I19" s="171">
        <f t="shared" si="3"/>
        <v>247758.50000000349</v>
      </c>
    </row>
    <row r="20" spans="1:9" ht="15">
      <c r="A20" s="20"/>
      <c r="B20" s="34" t="s">
        <v>13</v>
      </c>
      <c r="C20" s="27" t="s">
        <v>164</v>
      </c>
      <c r="D20" s="182">
        <v>0</v>
      </c>
      <c r="E20" s="183">
        <v>1981118.8299999996</v>
      </c>
      <c r="F20" s="182">
        <v>1981118.8299999996</v>
      </c>
      <c r="G20" s="182">
        <v>1981118.8299999996</v>
      </c>
      <c r="H20" s="182">
        <v>1451497.13</v>
      </c>
      <c r="I20" s="183">
        <f t="shared" si="2"/>
        <v>0</v>
      </c>
    </row>
    <row r="21" spans="1:9" ht="15">
      <c r="A21" s="20"/>
      <c r="B21" s="34" t="s">
        <v>14</v>
      </c>
      <c r="C21" s="27" t="s">
        <v>165</v>
      </c>
      <c r="D21" s="182">
        <v>0</v>
      </c>
      <c r="E21" s="183">
        <v>1002035.32</v>
      </c>
      <c r="F21" s="182">
        <v>1002035.32</v>
      </c>
      <c r="G21" s="182">
        <v>1002035.32</v>
      </c>
      <c r="H21" s="182">
        <v>945159.74999999977</v>
      </c>
      <c r="I21" s="183">
        <f t="shared" si="2"/>
        <v>0</v>
      </c>
    </row>
    <row r="22" spans="1:9" ht="15">
      <c r="A22" s="20"/>
      <c r="B22" s="34" t="s">
        <v>15</v>
      </c>
      <c r="C22" s="27" t="s">
        <v>166</v>
      </c>
      <c r="D22" s="182">
        <v>0</v>
      </c>
      <c r="E22" s="183">
        <v>0</v>
      </c>
      <c r="F22" s="182">
        <v>0</v>
      </c>
      <c r="G22" s="182">
        <v>0</v>
      </c>
      <c r="H22" s="182">
        <v>0</v>
      </c>
      <c r="I22" s="183">
        <f t="shared" si="2"/>
        <v>0</v>
      </c>
    </row>
    <row r="23" spans="1:9" ht="15">
      <c r="A23" s="20"/>
      <c r="B23" s="34" t="s">
        <v>16</v>
      </c>
      <c r="C23" s="27" t="s">
        <v>167</v>
      </c>
      <c r="D23" s="182">
        <v>0</v>
      </c>
      <c r="E23" s="183">
        <v>93819.56</v>
      </c>
      <c r="F23" s="182">
        <v>93819.56</v>
      </c>
      <c r="G23" s="182">
        <v>93819.56</v>
      </c>
      <c r="H23" s="182">
        <v>93819.56</v>
      </c>
      <c r="I23" s="183">
        <f t="shared" si="2"/>
        <v>0</v>
      </c>
    </row>
    <row r="24" spans="1:9" ht="15">
      <c r="A24" s="20"/>
      <c r="B24" s="34" t="s">
        <v>17</v>
      </c>
      <c r="C24" s="27" t="s">
        <v>168</v>
      </c>
      <c r="D24" s="182">
        <v>130471180</v>
      </c>
      <c r="E24" s="183">
        <v>-81562269.890000015</v>
      </c>
      <c r="F24" s="182">
        <v>48908910.109999985</v>
      </c>
      <c r="G24" s="182">
        <v>48670344.769999981</v>
      </c>
      <c r="H24" s="182">
        <v>41589950.269999973</v>
      </c>
      <c r="I24" s="183">
        <f t="shared" si="2"/>
        <v>238565.34000000358</v>
      </c>
    </row>
    <row r="25" spans="1:9" ht="15">
      <c r="A25" s="20"/>
      <c r="B25" s="34" t="s">
        <v>18</v>
      </c>
      <c r="C25" s="27" t="s">
        <v>169</v>
      </c>
      <c r="D25" s="182">
        <v>0</v>
      </c>
      <c r="E25" s="183">
        <v>1204605.6099999999</v>
      </c>
      <c r="F25" s="182">
        <v>1204605.6099999999</v>
      </c>
      <c r="G25" s="182">
        <v>1198205.45</v>
      </c>
      <c r="H25" s="182">
        <v>1139621.95</v>
      </c>
      <c r="I25" s="183">
        <f t="shared" si="2"/>
        <v>6400.1599999999162</v>
      </c>
    </row>
    <row r="26" spans="1:9" ht="15">
      <c r="A26" s="20"/>
      <c r="B26" s="34" t="s">
        <v>61</v>
      </c>
      <c r="C26" s="27" t="s">
        <v>170</v>
      </c>
      <c r="D26" s="182">
        <v>0</v>
      </c>
      <c r="E26" s="183">
        <v>2437079.02</v>
      </c>
      <c r="F26" s="182">
        <v>2437079.02</v>
      </c>
      <c r="G26" s="182">
        <v>2434286.02</v>
      </c>
      <c r="H26" s="182">
        <v>1108256.5499999998</v>
      </c>
      <c r="I26" s="183">
        <f t="shared" si="2"/>
        <v>2793</v>
      </c>
    </row>
    <row r="27" spans="1:9" ht="15">
      <c r="A27" s="20"/>
      <c r="B27" s="34" t="s">
        <v>223</v>
      </c>
      <c r="C27" s="27" t="s">
        <v>171</v>
      </c>
      <c r="D27" s="182">
        <v>0</v>
      </c>
      <c r="E27" s="183">
        <v>0</v>
      </c>
      <c r="F27" s="182">
        <v>0</v>
      </c>
      <c r="G27" s="182">
        <v>0</v>
      </c>
      <c r="H27" s="182">
        <v>0</v>
      </c>
      <c r="I27" s="183">
        <f t="shared" si="2"/>
        <v>0</v>
      </c>
    </row>
    <row r="28" spans="1:9" ht="15">
      <c r="A28" s="20"/>
      <c r="B28" s="34" t="s">
        <v>224</v>
      </c>
      <c r="C28" s="27" t="s">
        <v>172</v>
      </c>
      <c r="D28" s="182">
        <v>0</v>
      </c>
      <c r="E28" s="183">
        <v>668741</v>
      </c>
      <c r="F28" s="182">
        <v>668741</v>
      </c>
      <c r="G28" s="182">
        <v>668741</v>
      </c>
      <c r="H28" s="182">
        <v>483103.88</v>
      </c>
      <c r="I28" s="183">
        <f t="shared" si="2"/>
        <v>0</v>
      </c>
    </row>
    <row r="29" spans="1:9" ht="15">
      <c r="A29" s="24"/>
      <c r="B29" s="28" t="s">
        <v>230</v>
      </c>
      <c r="C29" s="29"/>
      <c r="D29" s="171">
        <f>SUM(D30:D38)</f>
        <v>4694279</v>
      </c>
      <c r="E29" s="171">
        <v>182652880.81000012</v>
      </c>
      <c r="F29" s="171">
        <f t="shared" ref="E29:I29" si="4">SUM(F30:F38)</f>
        <v>187347159.81000012</v>
      </c>
      <c r="G29" s="171">
        <f t="shared" si="4"/>
        <v>172449847.60000011</v>
      </c>
      <c r="H29" s="171">
        <f t="shared" si="4"/>
        <v>101468870.81999992</v>
      </c>
      <c r="I29" s="171">
        <f t="shared" si="4"/>
        <v>14897312.210000001</v>
      </c>
    </row>
    <row r="30" spans="1:9" ht="15">
      <c r="A30" s="20"/>
      <c r="B30" s="34" t="s">
        <v>21</v>
      </c>
      <c r="C30" s="27" t="s">
        <v>173</v>
      </c>
      <c r="D30" s="182">
        <v>0</v>
      </c>
      <c r="E30" s="183">
        <v>541260.14</v>
      </c>
      <c r="F30" s="182">
        <v>541260.14</v>
      </c>
      <c r="G30" s="182">
        <v>541260.14</v>
      </c>
      <c r="H30" s="182">
        <v>541260.14</v>
      </c>
      <c r="I30" s="183">
        <f t="shared" si="2"/>
        <v>0</v>
      </c>
    </row>
    <row r="31" spans="1:9" ht="15">
      <c r="A31" s="20"/>
      <c r="B31" s="34" t="s">
        <v>22</v>
      </c>
      <c r="C31" s="27" t="s">
        <v>174</v>
      </c>
      <c r="D31" s="182">
        <v>1200000</v>
      </c>
      <c r="E31" s="183">
        <v>907620.12999999989</v>
      </c>
      <c r="F31" s="182">
        <v>2107620.13</v>
      </c>
      <c r="G31" s="182">
        <v>2106530.13</v>
      </c>
      <c r="H31" s="182">
        <v>1543484.67</v>
      </c>
      <c r="I31" s="183">
        <f t="shared" si="2"/>
        <v>1090</v>
      </c>
    </row>
    <row r="32" spans="1:9" ht="15">
      <c r="A32" s="20"/>
      <c r="B32" s="34" t="s">
        <v>23</v>
      </c>
      <c r="C32" s="27" t="s">
        <v>175</v>
      </c>
      <c r="D32" s="182">
        <v>2673460</v>
      </c>
      <c r="E32" s="183">
        <v>31921938.229999982</v>
      </c>
      <c r="F32" s="182">
        <v>34595398.229999982</v>
      </c>
      <c r="G32" s="182">
        <v>33098693.489999983</v>
      </c>
      <c r="H32" s="182">
        <v>27911124.389999989</v>
      </c>
      <c r="I32" s="183">
        <f t="shared" si="2"/>
        <v>1496704.7399999984</v>
      </c>
    </row>
    <row r="33" spans="1:9" ht="15">
      <c r="A33" s="20"/>
      <c r="B33" s="34" t="s">
        <v>24</v>
      </c>
      <c r="C33" s="27" t="s">
        <v>176</v>
      </c>
      <c r="D33" s="182">
        <v>0</v>
      </c>
      <c r="E33" s="183">
        <v>13508738.060000001</v>
      </c>
      <c r="F33" s="182">
        <v>13508738.060000001</v>
      </c>
      <c r="G33" s="182">
        <v>323419.79000000004</v>
      </c>
      <c r="H33" s="182">
        <v>12293.68</v>
      </c>
      <c r="I33" s="183">
        <f t="shared" si="2"/>
        <v>13185318.27</v>
      </c>
    </row>
    <row r="34" spans="1:9" ht="15">
      <c r="A34" s="20"/>
      <c r="B34" s="34" t="s">
        <v>25</v>
      </c>
      <c r="C34" s="27" t="s">
        <v>177</v>
      </c>
      <c r="D34" s="182">
        <v>820819</v>
      </c>
      <c r="E34" s="183">
        <v>104365013.93000011</v>
      </c>
      <c r="F34" s="182">
        <v>105185832.93000011</v>
      </c>
      <c r="G34" s="182">
        <v>104990233.73000011</v>
      </c>
      <c r="H34" s="182">
        <v>47195115.639999926</v>
      </c>
      <c r="I34" s="183">
        <f t="shared" si="2"/>
        <v>195599.20000000298</v>
      </c>
    </row>
    <row r="35" spans="1:9" ht="15">
      <c r="A35" s="20"/>
      <c r="B35" s="34" t="s">
        <v>225</v>
      </c>
      <c r="C35" s="27" t="s">
        <v>178</v>
      </c>
      <c r="D35" s="182">
        <v>0</v>
      </c>
      <c r="E35" s="183">
        <v>0</v>
      </c>
      <c r="F35" s="182">
        <v>0</v>
      </c>
      <c r="G35" s="182">
        <v>0</v>
      </c>
      <c r="H35" s="182">
        <v>0</v>
      </c>
      <c r="I35" s="183">
        <f t="shared" si="2"/>
        <v>0</v>
      </c>
    </row>
    <row r="36" spans="1:9" ht="15">
      <c r="A36" s="20"/>
      <c r="B36" s="34" t="s">
        <v>226</v>
      </c>
      <c r="C36" s="27" t="s">
        <v>179</v>
      </c>
      <c r="D36" s="182">
        <v>0</v>
      </c>
      <c r="E36" s="183">
        <v>2504997.1499999994</v>
      </c>
      <c r="F36" s="182">
        <v>2504997.1499999994</v>
      </c>
      <c r="G36" s="182">
        <v>2497997.1499999994</v>
      </c>
      <c r="H36" s="182">
        <v>2484057.1299999985</v>
      </c>
      <c r="I36" s="183">
        <f t="shared" si="2"/>
        <v>7000</v>
      </c>
    </row>
    <row r="37" spans="1:9" ht="15">
      <c r="A37" s="20"/>
      <c r="B37" s="34" t="s">
        <v>227</v>
      </c>
      <c r="C37" s="27" t="s">
        <v>180</v>
      </c>
      <c r="D37" s="182">
        <v>0</v>
      </c>
      <c r="E37" s="183">
        <v>2003625.83</v>
      </c>
      <c r="F37" s="182">
        <v>2003625.83</v>
      </c>
      <c r="G37" s="182">
        <v>1992025.83</v>
      </c>
      <c r="H37" s="182">
        <v>1887122.83</v>
      </c>
      <c r="I37" s="183">
        <f t="shared" si="2"/>
        <v>11600</v>
      </c>
    </row>
    <row r="38" spans="1:9" ht="15">
      <c r="A38" s="20"/>
      <c r="B38" s="34" t="s">
        <v>228</v>
      </c>
      <c r="C38" s="27" t="s">
        <v>181</v>
      </c>
      <c r="D38" s="182">
        <v>0</v>
      </c>
      <c r="E38" s="183">
        <v>26899687.340000004</v>
      </c>
      <c r="F38" s="182">
        <v>26899687.340000004</v>
      </c>
      <c r="G38" s="182">
        <v>26899687.340000004</v>
      </c>
      <c r="H38" s="182">
        <v>19894412.340000007</v>
      </c>
      <c r="I38" s="183">
        <f t="shared" si="2"/>
        <v>0</v>
      </c>
    </row>
    <row r="39" spans="1:9" ht="15">
      <c r="A39" s="24"/>
      <c r="B39" s="28" t="s">
        <v>231</v>
      </c>
      <c r="C39" s="29"/>
      <c r="D39" s="171">
        <f>SUM(D40:D48)</f>
        <v>7800000</v>
      </c>
      <c r="E39" s="171">
        <v>681738.81000000052</v>
      </c>
      <c r="F39" s="171">
        <f t="shared" ref="E39:I39" si="5">SUM(F40:F48)</f>
        <v>8481738.8100000005</v>
      </c>
      <c r="G39" s="171">
        <f t="shared" si="5"/>
        <v>8439738.8100000005</v>
      </c>
      <c r="H39" s="171">
        <f t="shared" si="5"/>
        <v>7047891.4699999997</v>
      </c>
      <c r="I39" s="171">
        <f t="shared" si="5"/>
        <v>42000</v>
      </c>
    </row>
    <row r="40" spans="1:9" ht="15">
      <c r="A40" s="20"/>
      <c r="B40" s="34" t="s">
        <v>26</v>
      </c>
      <c r="C40" s="27" t="s">
        <v>182</v>
      </c>
      <c r="D40" s="182">
        <v>0</v>
      </c>
      <c r="E40" s="183">
        <v>0</v>
      </c>
      <c r="F40" s="182">
        <v>0</v>
      </c>
      <c r="G40" s="182">
        <v>0</v>
      </c>
      <c r="H40" s="182">
        <v>0</v>
      </c>
      <c r="I40" s="183">
        <f t="shared" si="2"/>
        <v>0</v>
      </c>
    </row>
    <row r="41" spans="1:9" ht="15">
      <c r="A41" s="20"/>
      <c r="B41" s="34" t="s">
        <v>27</v>
      </c>
      <c r="C41" s="27" t="s">
        <v>183</v>
      </c>
      <c r="D41" s="182">
        <v>0</v>
      </c>
      <c r="E41" s="183">
        <v>0</v>
      </c>
      <c r="F41" s="182">
        <v>0</v>
      </c>
      <c r="G41" s="182">
        <v>0</v>
      </c>
      <c r="H41" s="182">
        <v>0</v>
      </c>
      <c r="I41" s="183">
        <f t="shared" si="2"/>
        <v>0</v>
      </c>
    </row>
    <row r="42" spans="1:9" ht="15">
      <c r="A42" s="20"/>
      <c r="B42" s="34" t="s">
        <v>28</v>
      </c>
      <c r="C42" s="27" t="s">
        <v>184</v>
      </c>
      <c r="D42" s="182">
        <v>7800000</v>
      </c>
      <c r="E42" s="183">
        <v>681738.81000000052</v>
      </c>
      <c r="F42" s="182">
        <v>8481738.8100000005</v>
      </c>
      <c r="G42" s="182">
        <v>8439738.8100000005</v>
      </c>
      <c r="H42" s="182">
        <v>7047891.4699999997</v>
      </c>
      <c r="I42" s="183">
        <f t="shared" si="2"/>
        <v>42000</v>
      </c>
    </row>
    <row r="43" spans="1:9" ht="15">
      <c r="A43" s="20"/>
      <c r="B43" s="34" t="s">
        <v>29</v>
      </c>
      <c r="C43" s="27" t="s">
        <v>185</v>
      </c>
      <c r="D43" s="182">
        <v>0</v>
      </c>
      <c r="E43" s="183">
        <v>0</v>
      </c>
      <c r="F43" s="182">
        <v>0</v>
      </c>
      <c r="G43" s="182">
        <v>0</v>
      </c>
      <c r="H43" s="182">
        <v>0</v>
      </c>
      <c r="I43" s="183">
        <f t="shared" si="2"/>
        <v>0</v>
      </c>
    </row>
    <row r="44" spans="1:9" ht="15">
      <c r="A44" s="20"/>
      <c r="B44" s="34" t="s">
        <v>30</v>
      </c>
      <c r="C44" s="27" t="s">
        <v>186</v>
      </c>
      <c r="D44" s="182">
        <v>0</v>
      </c>
      <c r="E44" s="183">
        <v>0</v>
      </c>
      <c r="F44" s="182">
        <v>0</v>
      </c>
      <c r="G44" s="182">
        <v>0</v>
      </c>
      <c r="H44" s="182">
        <v>0</v>
      </c>
      <c r="I44" s="183">
        <f t="shared" si="2"/>
        <v>0</v>
      </c>
    </row>
    <row r="45" spans="1:9" ht="15">
      <c r="A45" s="20"/>
      <c r="B45" s="34" t="s">
        <v>232</v>
      </c>
      <c r="C45" s="27" t="s">
        <v>187</v>
      </c>
      <c r="D45" s="182">
        <v>0</v>
      </c>
      <c r="E45" s="183">
        <v>0</v>
      </c>
      <c r="F45" s="182">
        <v>0</v>
      </c>
      <c r="G45" s="182">
        <v>0</v>
      </c>
      <c r="H45" s="182">
        <v>0</v>
      </c>
      <c r="I45" s="183">
        <f t="shared" si="2"/>
        <v>0</v>
      </c>
    </row>
    <row r="46" spans="1:9" ht="15">
      <c r="A46" s="20"/>
      <c r="B46" s="34" t="s">
        <v>233</v>
      </c>
      <c r="C46" s="27" t="s">
        <v>188</v>
      </c>
      <c r="D46" s="182">
        <v>0</v>
      </c>
      <c r="E46" s="183">
        <v>0</v>
      </c>
      <c r="F46" s="182">
        <v>0</v>
      </c>
      <c r="G46" s="182">
        <v>0</v>
      </c>
      <c r="H46" s="182">
        <v>0</v>
      </c>
      <c r="I46" s="183">
        <f t="shared" si="2"/>
        <v>0</v>
      </c>
    </row>
    <row r="47" spans="1:9" ht="15">
      <c r="A47" s="20"/>
      <c r="B47" s="34" t="s">
        <v>234</v>
      </c>
      <c r="C47" s="27" t="s">
        <v>189</v>
      </c>
      <c r="D47" s="182">
        <v>0</v>
      </c>
      <c r="E47" s="183">
        <v>0</v>
      </c>
      <c r="F47" s="182">
        <v>0</v>
      </c>
      <c r="G47" s="182">
        <v>0</v>
      </c>
      <c r="H47" s="182">
        <v>0</v>
      </c>
      <c r="I47" s="183">
        <f t="shared" si="2"/>
        <v>0</v>
      </c>
    </row>
    <row r="48" spans="1:9" ht="15">
      <c r="A48" s="20"/>
      <c r="B48" s="34" t="s">
        <v>235</v>
      </c>
      <c r="C48" s="27" t="s">
        <v>190</v>
      </c>
      <c r="D48" s="182">
        <v>0</v>
      </c>
      <c r="E48" s="183">
        <v>0</v>
      </c>
      <c r="F48" s="182">
        <v>0</v>
      </c>
      <c r="G48" s="182">
        <v>0</v>
      </c>
      <c r="H48" s="182">
        <v>0</v>
      </c>
      <c r="I48" s="183">
        <f t="shared" si="2"/>
        <v>0</v>
      </c>
    </row>
    <row r="49" spans="1:9" ht="15">
      <c r="A49" s="24"/>
      <c r="B49" s="28" t="s">
        <v>236</v>
      </c>
      <c r="C49" s="29"/>
      <c r="D49" s="171">
        <f>SUM(D50:D58)</f>
        <v>426397</v>
      </c>
      <c r="E49" s="171">
        <v>136347576.87</v>
      </c>
      <c r="F49" s="171">
        <f t="shared" ref="E49:I49" si="6">SUM(F50:F58)</f>
        <v>136773973.87</v>
      </c>
      <c r="G49" s="171">
        <f t="shared" si="6"/>
        <v>136773973.78</v>
      </c>
      <c r="H49" s="171">
        <f t="shared" si="6"/>
        <v>67884290.929999977</v>
      </c>
      <c r="I49" s="171">
        <f t="shared" si="6"/>
        <v>8.9999999850988388E-2</v>
      </c>
    </row>
    <row r="50" spans="1:9" ht="15">
      <c r="A50" s="20"/>
      <c r="B50" s="34" t="s">
        <v>84</v>
      </c>
      <c r="C50" s="27" t="s">
        <v>191</v>
      </c>
      <c r="D50" s="182">
        <v>0</v>
      </c>
      <c r="E50" s="183">
        <v>19290785.170000013</v>
      </c>
      <c r="F50" s="182">
        <v>19290785.170000013</v>
      </c>
      <c r="G50" s="182">
        <v>19290785.170000013</v>
      </c>
      <c r="H50" s="182">
        <v>9947524.6500000004</v>
      </c>
      <c r="I50" s="183">
        <f t="shared" si="2"/>
        <v>0</v>
      </c>
    </row>
    <row r="51" spans="1:9" ht="15">
      <c r="A51" s="20"/>
      <c r="B51" s="34" t="s">
        <v>85</v>
      </c>
      <c r="C51" s="27" t="s">
        <v>192</v>
      </c>
      <c r="D51" s="182">
        <v>0</v>
      </c>
      <c r="E51" s="183">
        <v>0</v>
      </c>
      <c r="F51" s="182">
        <v>0</v>
      </c>
      <c r="G51" s="182">
        <v>0</v>
      </c>
      <c r="H51" s="182">
        <v>0</v>
      </c>
      <c r="I51" s="183">
        <f t="shared" si="2"/>
        <v>0</v>
      </c>
    </row>
    <row r="52" spans="1:9" ht="15">
      <c r="A52" s="20"/>
      <c r="B52" s="34" t="s">
        <v>86</v>
      </c>
      <c r="C52" s="30" t="s">
        <v>193</v>
      </c>
      <c r="D52" s="182">
        <v>426397</v>
      </c>
      <c r="E52" s="183">
        <v>96653244.519999996</v>
      </c>
      <c r="F52" s="182">
        <v>97079641.519999996</v>
      </c>
      <c r="G52" s="182">
        <v>97079641.519999996</v>
      </c>
      <c r="H52" s="182">
        <v>47494296.319999985</v>
      </c>
      <c r="I52" s="183">
        <f t="shared" si="2"/>
        <v>0</v>
      </c>
    </row>
    <row r="53" spans="1:9" ht="15">
      <c r="A53" s="20"/>
      <c r="B53" s="34" t="s">
        <v>237</v>
      </c>
      <c r="C53" s="27" t="s">
        <v>194</v>
      </c>
      <c r="D53" s="182">
        <v>0</v>
      </c>
      <c r="E53" s="183">
        <v>5442470</v>
      </c>
      <c r="F53" s="182">
        <v>5442470</v>
      </c>
      <c r="G53" s="182">
        <v>5442470</v>
      </c>
      <c r="H53" s="182">
        <v>5442470</v>
      </c>
      <c r="I53" s="183">
        <f t="shared" si="2"/>
        <v>0</v>
      </c>
    </row>
    <row r="54" spans="1:9" ht="15">
      <c r="A54" s="20"/>
      <c r="B54" s="34" t="s">
        <v>238</v>
      </c>
      <c r="C54" s="27" t="s">
        <v>195</v>
      </c>
      <c r="D54" s="182">
        <v>0</v>
      </c>
      <c r="E54" s="183">
        <v>0</v>
      </c>
      <c r="F54" s="182">
        <v>0</v>
      </c>
      <c r="G54" s="182">
        <v>0</v>
      </c>
      <c r="H54" s="182">
        <v>0</v>
      </c>
      <c r="I54" s="183">
        <f t="shared" si="2"/>
        <v>0</v>
      </c>
    </row>
    <row r="55" spans="1:9" ht="15">
      <c r="A55" s="20"/>
      <c r="B55" s="34" t="s">
        <v>239</v>
      </c>
      <c r="C55" s="27" t="s">
        <v>196</v>
      </c>
      <c r="D55" s="182">
        <v>0</v>
      </c>
      <c r="E55" s="183">
        <v>14961077.180000002</v>
      </c>
      <c r="F55" s="182">
        <v>14961077.180000002</v>
      </c>
      <c r="G55" s="182">
        <v>14961077.090000002</v>
      </c>
      <c r="H55" s="182">
        <v>4999999.96</v>
      </c>
      <c r="I55" s="183">
        <f t="shared" si="2"/>
        <v>8.9999999850988388E-2</v>
      </c>
    </row>
    <row r="56" spans="1:9" ht="15">
      <c r="A56" s="20"/>
      <c r="B56" s="34" t="s">
        <v>240</v>
      </c>
      <c r="C56" s="27" t="s">
        <v>197</v>
      </c>
      <c r="D56" s="182">
        <v>0</v>
      </c>
      <c r="E56" s="183">
        <v>0</v>
      </c>
      <c r="F56" s="182">
        <v>0</v>
      </c>
      <c r="G56" s="182">
        <v>0</v>
      </c>
      <c r="H56" s="182">
        <v>0</v>
      </c>
      <c r="I56" s="183">
        <f t="shared" si="2"/>
        <v>0</v>
      </c>
    </row>
    <row r="57" spans="1:9" ht="15">
      <c r="A57" s="20"/>
      <c r="B57" s="34" t="s">
        <v>241</v>
      </c>
      <c r="C57" s="27" t="s">
        <v>198</v>
      </c>
      <c r="D57" s="182">
        <v>0</v>
      </c>
      <c r="E57" s="183">
        <v>0</v>
      </c>
      <c r="F57" s="182">
        <v>0</v>
      </c>
      <c r="G57" s="182">
        <v>0</v>
      </c>
      <c r="H57" s="182">
        <v>0</v>
      </c>
      <c r="I57" s="183">
        <f t="shared" si="2"/>
        <v>0</v>
      </c>
    </row>
    <row r="58" spans="1:9" ht="15">
      <c r="A58" s="20"/>
      <c r="B58" s="34" t="s">
        <v>242</v>
      </c>
      <c r="C58" s="27" t="s">
        <v>199</v>
      </c>
      <c r="D58" s="182">
        <v>0</v>
      </c>
      <c r="E58" s="183">
        <v>0</v>
      </c>
      <c r="F58" s="182">
        <v>0</v>
      </c>
      <c r="G58" s="182">
        <v>0</v>
      </c>
      <c r="H58" s="182">
        <v>0</v>
      </c>
      <c r="I58" s="183">
        <f t="shared" si="2"/>
        <v>0</v>
      </c>
    </row>
    <row r="59" spans="1:9" ht="15">
      <c r="A59" s="24"/>
      <c r="B59" s="28" t="s">
        <v>243</v>
      </c>
      <c r="C59" s="29"/>
      <c r="D59" s="171">
        <f>SUM(D60:D62)</f>
        <v>5000000</v>
      </c>
      <c r="E59" s="171">
        <v>11473583.57</v>
      </c>
      <c r="F59" s="171">
        <f t="shared" ref="E59:I59" si="7">SUM(F60:F62)</f>
        <v>16473583.57</v>
      </c>
      <c r="G59" s="171">
        <f t="shared" si="7"/>
        <v>16473583.57</v>
      </c>
      <c r="H59" s="171">
        <f t="shared" si="7"/>
        <v>16146583.57</v>
      </c>
      <c r="I59" s="171">
        <f t="shared" si="7"/>
        <v>0</v>
      </c>
    </row>
    <row r="60" spans="1:9" ht="15">
      <c r="A60" s="20"/>
      <c r="B60" s="34" t="s">
        <v>32</v>
      </c>
      <c r="C60" s="27" t="s">
        <v>200</v>
      </c>
      <c r="D60" s="182">
        <v>0</v>
      </c>
      <c r="E60" s="183">
        <v>0</v>
      </c>
      <c r="F60" s="182">
        <v>0</v>
      </c>
      <c r="G60" s="182">
        <v>0</v>
      </c>
      <c r="H60" s="182">
        <v>0</v>
      </c>
      <c r="I60" s="183">
        <f t="shared" si="2"/>
        <v>0</v>
      </c>
    </row>
    <row r="61" spans="1:9" ht="15">
      <c r="A61" s="20"/>
      <c r="B61" s="34" t="s">
        <v>33</v>
      </c>
      <c r="C61" s="27" t="s">
        <v>201</v>
      </c>
      <c r="D61" s="182">
        <v>5000000</v>
      </c>
      <c r="E61" s="183">
        <v>11473583.57</v>
      </c>
      <c r="F61" s="182">
        <v>16473583.57</v>
      </c>
      <c r="G61" s="182">
        <v>16473583.57</v>
      </c>
      <c r="H61" s="182">
        <v>16146583.57</v>
      </c>
      <c r="I61" s="183">
        <f t="shared" si="2"/>
        <v>0</v>
      </c>
    </row>
    <row r="62" spans="1:9" ht="15">
      <c r="A62" s="20"/>
      <c r="B62" s="34" t="s">
        <v>90</v>
      </c>
      <c r="C62" s="27" t="s">
        <v>202</v>
      </c>
      <c r="D62" s="182">
        <v>0</v>
      </c>
      <c r="E62" s="183">
        <v>0</v>
      </c>
      <c r="F62" s="182">
        <v>0</v>
      </c>
      <c r="G62" s="182">
        <v>0</v>
      </c>
      <c r="H62" s="182">
        <v>0</v>
      </c>
      <c r="I62" s="183">
        <f t="shared" si="2"/>
        <v>0</v>
      </c>
    </row>
    <row r="63" spans="1:9" ht="15">
      <c r="A63" s="24"/>
      <c r="B63" s="28" t="s">
        <v>244</v>
      </c>
      <c r="C63" s="29"/>
      <c r="D63" s="171">
        <f>SUM(D64:D70)</f>
        <v>0</v>
      </c>
      <c r="E63" s="171">
        <v>0</v>
      </c>
      <c r="F63" s="171">
        <f t="shared" ref="E63:I63" si="8">SUM(F64:F70)</f>
        <v>0</v>
      </c>
      <c r="G63" s="171">
        <f t="shared" si="8"/>
        <v>0</v>
      </c>
      <c r="H63" s="171">
        <f t="shared" si="8"/>
        <v>0</v>
      </c>
      <c r="I63" s="171">
        <f t="shared" si="8"/>
        <v>0</v>
      </c>
    </row>
    <row r="64" spans="1:9" ht="15">
      <c r="A64" s="20"/>
      <c r="B64" s="34" t="s">
        <v>35</v>
      </c>
      <c r="C64" s="27" t="s">
        <v>203</v>
      </c>
      <c r="D64" s="182">
        <v>0</v>
      </c>
      <c r="E64" s="183">
        <v>0</v>
      </c>
      <c r="F64" s="182">
        <v>0</v>
      </c>
      <c r="G64" s="182">
        <v>0</v>
      </c>
      <c r="H64" s="182">
        <v>0</v>
      </c>
      <c r="I64" s="182">
        <f t="shared" ref="I64:I70" si="9">+F64-G64</f>
        <v>0</v>
      </c>
    </row>
    <row r="65" spans="1:9" ht="15">
      <c r="A65" s="20"/>
      <c r="B65" s="34" t="s">
        <v>36</v>
      </c>
      <c r="C65" s="27" t="s">
        <v>204</v>
      </c>
      <c r="D65" s="182">
        <v>0</v>
      </c>
      <c r="E65" s="183">
        <v>0</v>
      </c>
      <c r="F65" s="182">
        <v>0</v>
      </c>
      <c r="G65" s="182">
        <v>0</v>
      </c>
      <c r="H65" s="182">
        <v>0</v>
      </c>
      <c r="I65" s="182">
        <f t="shared" si="9"/>
        <v>0</v>
      </c>
    </row>
    <row r="66" spans="1:9" ht="15">
      <c r="A66" s="20"/>
      <c r="B66" s="34" t="s">
        <v>37</v>
      </c>
      <c r="C66" s="27" t="s">
        <v>205</v>
      </c>
      <c r="D66" s="182">
        <v>0</v>
      </c>
      <c r="E66" s="183">
        <v>0</v>
      </c>
      <c r="F66" s="182">
        <v>0</v>
      </c>
      <c r="G66" s="182">
        <v>0</v>
      </c>
      <c r="H66" s="182">
        <v>0</v>
      </c>
      <c r="I66" s="182">
        <f t="shared" si="9"/>
        <v>0</v>
      </c>
    </row>
    <row r="67" spans="1:9" ht="15">
      <c r="A67" s="20"/>
      <c r="B67" s="34" t="s">
        <v>38</v>
      </c>
      <c r="C67" s="27" t="s">
        <v>206</v>
      </c>
      <c r="D67" s="182">
        <v>0</v>
      </c>
      <c r="E67" s="183">
        <v>0</v>
      </c>
      <c r="F67" s="182">
        <v>0</v>
      </c>
      <c r="G67" s="182">
        <v>0</v>
      </c>
      <c r="H67" s="182">
        <v>0</v>
      </c>
      <c r="I67" s="182">
        <f t="shared" si="9"/>
        <v>0</v>
      </c>
    </row>
    <row r="68" spans="1:9" ht="15">
      <c r="A68" s="20"/>
      <c r="B68" s="34" t="s">
        <v>245</v>
      </c>
      <c r="C68" s="27" t="s">
        <v>207</v>
      </c>
      <c r="D68" s="182">
        <v>0</v>
      </c>
      <c r="E68" s="183">
        <v>0</v>
      </c>
      <c r="F68" s="182">
        <v>0</v>
      </c>
      <c r="G68" s="182">
        <v>0</v>
      </c>
      <c r="H68" s="182">
        <v>0</v>
      </c>
      <c r="I68" s="182">
        <f t="shared" si="9"/>
        <v>0</v>
      </c>
    </row>
    <row r="69" spans="1:9" ht="15">
      <c r="A69" s="20"/>
      <c r="B69" s="34" t="s">
        <v>246</v>
      </c>
      <c r="C69" s="27" t="s">
        <v>208</v>
      </c>
      <c r="D69" s="182">
        <v>0</v>
      </c>
      <c r="E69" s="183">
        <v>0</v>
      </c>
      <c r="F69" s="182">
        <v>0</v>
      </c>
      <c r="G69" s="182">
        <v>0</v>
      </c>
      <c r="H69" s="182">
        <v>0</v>
      </c>
      <c r="I69" s="182">
        <f t="shared" si="9"/>
        <v>0</v>
      </c>
    </row>
    <row r="70" spans="1:9" ht="15">
      <c r="A70" s="20"/>
      <c r="B70" s="34" t="s">
        <v>247</v>
      </c>
      <c r="C70" s="27" t="s">
        <v>209</v>
      </c>
      <c r="D70" s="182">
        <v>0</v>
      </c>
      <c r="E70" s="183">
        <v>0</v>
      </c>
      <c r="F70" s="182">
        <v>0</v>
      </c>
      <c r="G70" s="182">
        <v>0</v>
      </c>
      <c r="H70" s="182">
        <v>0</v>
      </c>
      <c r="I70" s="182">
        <f t="shared" si="9"/>
        <v>0</v>
      </c>
    </row>
    <row r="71" spans="1:9" ht="15">
      <c r="A71" s="24"/>
      <c r="B71" s="28" t="s">
        <v>248</v>
      </c>
      <c r="C71" s="29"/>
      <c r="D71" s="171">
        <f>SUM(D72:D74)</f>
        <v>0</v>
      </c>
      <c r="E71" s="171">
        <v>0</v>
      </c>
      <c r="F71" s="171">
        <f t="shared" ref="E71:I71" si="10">SUM(F72:F74)</f>
        <v>0</v>
      </c>
      <c r="G71" s="171">
        <f t="shared" si="10"/>
        <v>0</v>
      </c>
      <c r="H71" s="171">
        <f t="shared" si="10"/>
        <v>0</v>
      </c>
      <c r="I71" s="171">
        <f t="shared" si="10"/>
        <v>0</v>
      </c>
    </row>
    <row r="72" spans="1:9" ht="15">
      <c r="A72" s="20"/>
      <c r="B72" s="34" t="s">
        <v>103</v>
      </c>
      <c r="C72" s="27" t="s">
        <v>210</v>
      </c>
      <c r="D72" s="182">
        <v>0</v>
      </c>
      <c r="E72" s="183">
        <v>0</v>
      </c>
      <c r="F72" s="182">
        <v>0</v>
      </c>
      <c r="G72" s="182">
        <v>0</v>
      </c>
      <c r="H72" s="182">
        <v>0</v>
      </c>
      <c r="I72" s="182">
        <f t="shared" ref="I72:I74" si="11">+F72-G72</f>
        <v>0</v>
      </c>
    </row>
    <row r="73" spans="1:9" ht="15">
      <c r="A73" s="20"/>
      <c r="B73" s="34" t="s">
        <v>104</v>
      </c>
      <c r="C73" s="27" t="s">
        <v>211</v>
      </c>
      <c r="D73" s="182">
        <v>0</v>
      </c>
      <c r="E73" s="183">
        <v>0</v>
      </c>
      <c r="F73" s="182">
        <v>0</v>
      </c>
      <c r="G73" s="182">
        <v>0</v>
      </c>
      <c r="H73" s="182">
        <v>0</v>
      </c>
      <c r="I73" s="182">
        <f t="shared" si="11"/>
        <v>0</v>
      </c>
    </row>
    <row r="74" spans="1:9" ht="15">
      <c r="A74" s="20"/>
      <c r="B74" s="34" t="s">
        <v>105</v>
      </c>
      <c r="C74" s="27" t="s">
        <v>212</v>
      </c>
      <c r="D74" s="182">
        <v>0</v>
      </c>
      <c r="E74" s="183">
        <v>0</v>
      </c>
      <c r="F74" s="182">
        <v>0</v>
      </c>
      <c r="G74" s="182">
        <v>0</v>
      </c>
      <c r="H74" s="182">
        <v>0</v>
      </c>
      <c r="I74" s="182">
        <f t="shared" si="11"/>
        <v>0</v>
      </c>
    </row>
    <row r="75" spans="1:9" ht="15">
      <c r="A75" s="24"/>
      <c r="B75" s="28" t="s">
        <v>249</v>
      </c>
      <c r="C75" s="29"/>
      <c r="D75" s="171">
        <f>SUM(D76:D82)</f>
        <v>0</v>
      </c>
      <c r="E75" s="171">
        <v>25212314.109999999</v>
      </c>
      <c r="F75" s="171">
        <f t="shared" ref="E75:I75" si="12">SUM(F76:F82)</f>
        <v>25212314.109999999</v>
      </c>
      <c r="G75" s="171">
        <f t="shared" si="12"/>
        <v>25212314.109999999</v>
      </c>
      <c r="H75" s="171">
        <f t="shared" si="12"/>
        <v>25212314.109999999</v>
      </c>
      <c r="I75" s="171">
        <f t="shared" si="12"/>
        <v>0</v>
      </c>
    </row>
    <row r="76" spans="1:9" ht="15">
      <c r="A76" s="20"/>
      <c r="B76" s="34" t="s">
        <v>250</v>
      </c>
      <c r="C76" s="27" t="s">
        <v>213</v>
      </c>
      <c r="D76" s="182">
        <v>0</v>
      </c>
      <c r="E76" s="183">
        <v>0</v>
      </c>
      <c r="F76" s="182">
        <v>0</v>
      </c>
      <c r="G76" s="182">
        <v>0</v>
      </c>
      <c r="H76" s="182">
        <v>0</v>
      </c>
      <c r="I76" s="182">
        <f t="shared" ref="I76:I82" si="13">+F76-G76</f>
        <v>0</v>
      </c>
    </row>
    <row r="77" spans="1:9" ht="15">
      <c r="A77" s="20"/>
      <c r="B77" s="34" t="s">
        <v>251</v>
      </c>
      <c r="C77" s="27" t="s">
        <v>214</v>
      </c>
      <c r="D77" s="182">
        <v>0</v>
      </c>
      <c r="E77" s="183">
        <v>0</v>
      </c>
      <c r="F77" s="182">
        <v>0</v>
      </c>
      <c r="G77" s="182">
        <v>0</v>
      </c>
      <c r="H77" s="182">
        <v>0</v>
      </c>
      <c r="I77" s="182">
        <f t="shared" si="13"/>
        <v>0</v>
      </c>
    </row>
    <row r="78" spans="1:9" ht="15">
      <c r="A78" s="20"/>
      <c r="B78" s="34" t="s">
        <v>252</v>
      </c>
      <c r="C78" s="27" t="s">
        <v>215</v>
      </c>
      <c r="D78" s="182">
        <v>0</v>
      </c>
      <c r="E78" s="183">
        <v>0</v>
      </c>
      <c r="F78" s="182">
        <v>0</v>
      </c>
      <c r="G78" s="182">
        <v>0</v>
      </c>
      <c r="H78" s="182">
        <v>0</v>
      </c>
      <c r="I78" s="182">
        <f t="shared" si="13"/>
        <v>0</v>
      </c>
    </row>
    <row r="79" spans="1:9" ht="15">
      <c r="A79" s="20"/>
      <c r="B79" s="34" t="s">
        <v>253</v>
      </c>
      <c r="C79" s="27" t="s">
        <v>216</v>
      </c>
      <c r="D79" s="182">
        <v>0</v>
      </c>
      <c r="E79" s="183">
        <v>0</v>
      </c>
      <c r="F79" s="182">
        <v>0</v>
      </c>
      <c r="G79" s="182">
        <v>0</v>
      </c>
      <c r="H79" s="182">
        <v>0</v>
      </c>
      <c r="I79" s="182">
        <f t="shared" si="13"/>
        <v>0</v>
      </c>
    </row>
    <row r="80" spans="1:9" ht="15">
      <c r="A80" s="20"/>
      <c r="B80" s="34" t="s">
        <v>254</v>
      </c>
      <c r="C80" s="27" t="s">
        <v>217</v>
      </c>
      <c r="D80" s="182">
        <v>0</v>
      </c>
      <c r="E80" s="183">
        <v>0</v>
      </c>
      <c r="F80" s="182">
        <v>0</v>
      </c>
      <c r="G80" s="182">
        <v>0</v>
      </c>
      <c r="H80" s="182">
        <v>0</v>
      </c>
      <c r="I80" s="182">
        <f t="shared" si="13"/>
        <v>0</v>
      </c>
    </row>
    <row r="81" spans="1:9" ht="15">
      <c r="A81" s="20"/>
      <c r="B81" s="34" t="s">
        <v>255</v>
      </c>
      <c r="C81" s="27" t="s">
        <v>218</v>
      </c>
      <c r="D81" s="182">
        <v>0</v>
      </c>
      <c r="E81" s="183">
        <v>0</v>
      </c>
      <c r="F81" s="182">
        <v>0</v>
      </c>
      <c r="G81" s="182">
        <v>0</v>
      </c>
      <c r="H81" s="182">
        <v>0</v>
      </c>
      <c r="I81" s="182">
        <f t="shared" si="13"/>
        <v>0</v>
      </c>
    </row>
    <row r="82" spans="1:9" ht="15">
      <c r="A82" s="20"/>
      <c r="B82" s="35" t="s">
        <v>256</v>
      </c>
      <c r="C82" s="31" t="s">
        <v>219</v>
      </c>
      <c r="D82" s="182">
        <v>0</v>
      </c>
      <c r="E82" s="183">
        <v>25212314.109999999</v>
      </c>
      <c r="F82" s="182">
        <v>25212314.109999999</v>
      </c>
      <c r="G82" s="182">
        <v>25212314.109999999</v>
      </c>
      <c r="H82" s="182">
        <v>25212314.109999999</v>
      </c>
      <c r="I82" s="182">
        <f t="shared" si="13"/>
        <v>0</v>
      </c>
    </row>
    <row r="83" spans="1:9" ht="15">
      <c r="A83" s="21"/>
      <c r="B83" s="22" t="s">
        <v>257</v>
      </c>
      <c r="C83" s="23"/>
      <c r="D83" s="169">
        <f>+D84+D92+D102+D112+D122+D132+D136+D144+D148</f>
        <v>2721553784</v>
      </c>
      <c r="E83" s="169">
        <v>1104644887.2299995</v>
      </c>
      <c r="F83" s="169">
        <f t="shared" ref="E83:I83" si="14">+F84+F92+F102+F112+F122+F132+F136+F144+F148</f>
        <v>3826198671.23</v>
      </c>
      <c r="G83" s="169">
        <f t="shared" si="14"/>
        <v>3806961818.5900002</v>
      </c>
      <c r="H83" s="169">
        <f t="shared" si="14"/>
        <v>3457283706.6600003</v>
      </c>
      <c r="I83" s="169">
        <f t="shared" si="14"/>
        <v>19236852.639999662</v>
      </c>
    </row>
    <row r="84" spans="1:9" ht="15">
      <c r="A84" s="24"/>
      <c r="B84" s="25" t="s">
        <v>221</v>
      </c>
      <c r="C84" s="26"/>
      <c r="D84" s="170">
        <f>SUM(D85:D91)</f>
        <v>1593663908</v>
      </c>
      <c r="E84" s="170">
        <v>1064107413.1399994</v>
      </c>
      <c r="F84" s="170">
        <f t="shared" ref="E84:I84" si="15">SUM(F85:F91)</f>
        <v>2657771321.1399994</v>
      </c>
      <c r="G84" s="170">
        <f t="shared" si="15"/>
        <v>2655139499.0199995</v>
      </c>
      <c r="H84" s="170">
        <f t="shared" si="15"/>
        <v>2635417119.98</v>
      </c>
      <c r="I84" s="170">
        <f t="shared" si="15"/>
        <v>2631822.1199999452</v>
      </c>
    </row>
    <row r="85" spans="1:9" ht="15">
      <c r="A85" s="20"/>
      <c r="B85" s="34" t="s">
        <v>6</v>
      </c>
      <c r="C85" s="27" t="s">
        <v>157</v>
      </c>
      <c r="D85" s="182">
        <v>542168417</v>
      </c>
      <c r="E85" s="183">
        <v>303239312.69000006</v>
      </c>
      <c r="F85" s="182">
        <v>845407729.69000006</v>
      </c>
      <c r="G85" s="182">
        <v>845407729.69000006</v>
      </c>
      <c r="H85" s="182">
        <v>845106270.79999983</v>
      </c>
      <c r="I85" s="183">
        <f>+F85-G85</f>
        <v>0</v>
      </c>
    </row>
    <row r="86" spans="1:9" ht="15">
      <c r="A86" s="20"/>
      <c r="B86" s="34" t="s">
        <v>7</v>
      </c>
      <c r="C86" s="27" t="s">
        <v>158</v>
      </c>
      <c r="D86" s="182">
        <v>2850852</v>
      </c>
      <c r="E86" s="183">
        <v>197093112.67999998</v>
      </c>
      <c r="F86" s="182">
        <v>199943964.67999998</v>
      </c>
      <c r="G86" s="182">
        <v>197372441.22</v>
      </c>
      <c r="H86" s="182">
        <v>197367799.77000067</v>
      </c>
      <c r="I86" s="183">
        <f t="shared" ref="I86:I135" si="16">+F86-G86</f>
        <v>2571523.4599999785</v>
      </c>
    </row>
    <row r="87" spans="1:9" ht="15">
      <c r="A87" s="20"/>
      <c r="B87" s="34" t="s">
        <v>8</v>
      </c>
      <c r="C87" s="27" t="s">
        <v>159</v>
      </c>
      <c r="D87" s="182">
        <v>378990183</v>
      </c>
      <c r="E87" s="183">
        <v>209619024.13999927</v>
      </c>
      <c r="F87" s="182">
        <v>588609207.13999927</v>
      </c>
      <c r="G87" s="182">
        <v>588609207.13999927</v>
      </c>
      <c r="H87" s="182">
        <v>588481990.21999943</v>
      </c>
      <c r="I87" s="183">
        <f t="shared" si="16"/>
        <v>0</v>
      </c>
    </row>
    <row r="88" spans="1:9" ht="15">
      <c r="A88" s="20"/>
      <c r="B88" s="34" t="s">
        <v>9</v>
      </c>
      <c r="C88" s="27" t="s">
        <v>160</v>
      </c>
      <c r="D88" s="182">
        <v>167232370</v>
      </c>
      <c r="E88" s="183">
        <v>42475366.900000006</v>
      </c>
      <c r="F88" s="182">
        <v>209707736.90000001</v>
      </c>
      <c r="G88" s="182">
        <v>209707736.90000001</v>
      </c>
      <c r="H88" s="182">
        <v>206571005.12000003</v>
      </c>
      <c r="I88" s="183">
        <f t="shared" si="16"/>
        <v>0</v>
      </c>
    </row>
    <row r="89" spans="1:9" ht="15">
      <c r="A89" s="20"/>
      <c r="B89" s="34" t="s">
        <v>10</v>
      </c>
      <c r="C89" s="27" t="s">
        <v>161</v>
      </c>
      <c r="D89" s="182">
        <v>454405610</v>
      </c>
      <c r="E89" s="183">
        <v>280808820.28000009</v>
      </c>
      <c r="F89" s="182">
        <v>735214430.28000009</v>
      </c>
      <c r="G89" s="182">
        <v>735154131.62000012</v>
      </c>
      <c r="H89" s="182">
        <v>719042077.0799998</v>
      </c>
      <c r="I89" s="183">
        <f t="shared" si="16"/>
        <v>60298.659999966621</v>
      </c>
    </row>
    <row r="90" spans="1:9" ht="15">
      <c r="A90" s="20"/>
      <c r="B90" s="34" t="s">
        <v>11</v>
      </c>
      <c r="C90" s="27" t="s">
        <v>162</v>
      </c>
      <c r="D90" s="182">
        <v>0</v>
      </c>
      <c r="E90" s="183">
        <v>0</v>
      </c>
      <c r="F90" s="182">
        <v>0</v>
      </c>
      <c r="G90" s="182">
        <v>0</v>
      </c>
      <c r="H90" s="182">
        <v>0</v>
      </c>
      <c r="I90" s="183">
        <f t="shared" si="16"/>
        <v>0</v>
      </c>
    </row>
    <row r="91" spans="1:9" ht="15">
      <c r="A91" s="20"/>
      <c r="B91" s="34" t="s">
        <v>12</v>
      </c>
      <c r="C91" s="27" t="s">
        <v>163</v>
      </c>
      <c r="D91" s="182">
        <v>48016476</v>
      </c>
      <c r="E91" s="183">
        <v>30871776.450000048</v>
      </c>
      <c r="F91" s="182">
        <v>78888252.450000048</v>
      </c>
      <c r="G91" s="182">
        <v>78888252.450000048</v>
      </c>
      <c r="H91" s="182">
        <v>78847976.990000039</v>
      </c>
      <c r="I91" s="183">
        <f t="shared" si="16"/>
        <v>0</v>
      </c>
    </row>
    <row r="92" spans="1:9" ht="15">
      <c r="A92" s="24"/>
      <c r="B92" s="28" t="s">
        <v>229</v>
      </c>
      <c r="C92" s="29"/>
      <c r="D92" s="171">
        <f>SUM(D93:D101)</f>
        <v>235197393</v>
      </c>
      <c r="E92" s="171">
        <v>420850623.57000035</v>
      </c>
      <c r="F92" s="171">
        <f t="shared" ref="E92:I92" si="17">SUM(F93:F101)</f>
        <v>656048016.57000029</v>
      </c>
      <c r="G92" s="171">
        <f t="shared" si="17"/>
        <v>655272965.80000067</v>
      </c>
      <c r="H92" s="171">
        <f t="shared" si="17"/>
        <v>511923055.88999975</v>
      </c>
      <c r="I92" s="171">
        <f t="shared" si="17"/>
        <v>775050.76999969222</v>
      </c>
    </row>
    <row r="93" spans="1:9" ht="15">
      <c r="A93" s="20"/>
      <c r="B93" s="34" t="s">
        <v>13</v>
      </c>
      <c r="C93" s="27" t="s">
        <v>164</v>
      </c>
      <c r="D93" s="182">
        <v>23575031</v>
      </c>
      <c r="E93" s="183">
        <v>11668290.120000012</v>
      </c>
      <c r="F93" s="182">
        <v>35243321.120000012</v>
      </c>
      <c r="G93" s="182">
        <v>35219793.170000017</v>
      </c>
      <c r="H93" s="182">
        <v>29426153.250000007</v>
      </c>
      <c r="I93" s="183">
        <f t="shared" si="16"/>
        <v>23527.94999999553</v>
      </c>
    </row>
    <row r="94" spans="1:9" ht="15">
      <c r="A94" s="20"/>
      <c r="B94" s="34" t="s">
        <v>14</v>
      </c>
      <c r="C94" s="27" t="s">
        <v>165</v>
      </c>
      <c r="D94" s="182">
        <v>4594766</v>
      </c>
      <c r="E94" s="183">
        <v>1548054.5799999991</v>
      </c>
      <c r="F94" s="182">
        <v>6142820.5799999991</v>
      </c>
      <c r="G94" s="182">
        <v>6142290.5799999991</v>
      </c>
      <c r="H94" s="182">
        <v>5511105.71</v>
      </c>
      <c r="I94" s="183">
        <f t="shared" si="16"/>
        <v>530</v>
      </c>
    </row>
    <row r="95" spans="1:9" ht="15">
      <c r="A95" s="20"/>
      <c r="B95" s="34" t="s">
        <v>15</v>
      </c>
      <c r="C95" s="27" t="s">
        <v>166</v>
      </c>
      <c r="D95" s="182">
        <v>0</v>
      </c>
      <c r="E95" s="183">
        <v>0</v>
      </c>
      <c r="F95" s="182">
        <v>0</v>
      </c>
      <c r="G95" s="182">
        <v>0</v>
      </c>
      <c r="H95" s="182">
        <v>0</v>
      </c>
      <c r="I95" s="183">
        <f t="shared" si="16"/>
        <v>0</v>
      </c>
    </row>
    <row r="96" spans="1:9" ht="15">
      <c r="A96" s="20"/>
      <c r="B96" s="34" t="s">
        <v>16</v>
      </c>
      <c r="C96" s="27" t="s">
        <v>167</v>
      </c>
      <c r="D96" s="182">
        <v>2655386</v>
      </c>
      <c r="E96" s="183">
        <v>-1250386.5799999998</v>
      </c>
      <c r="F96" s="182">
        <v>1404999.4200000002</v>
      </c>
      <c r="G96" s="182">
        <v>1404999.4200000002</v>
      </c>
      <c r="H96" s="182">
        <v>1253450.9400000002</v>
      </c>
      <c r="I96" s="183">
        <f t="shared" si="16"/>
        <v>0</v>
      </c>
    </row>
    <row r="97" spans="1:9" ht="15">
      <c r="A97" s="20"/>
      <c r="B97" s="34" t="s">
        <v>17</v>
      </c>
      <c r="C97" s="27" t="s">
        <v>168</v>
      </c>
      <c r="D97" s="182">
        <v>163873764</v>
      </c>
      <c r="E97" s="183">
        <v>400137370.5600003</v>
      </c>
      <c r="F97" s="182">
        <v>564011134.5600003</v>
      </c>
      <c r="G97" s="182">
        <v>563353055.74000061</v>
      </c>
      <c r="H97" s="182">
        <v>444712698.19999975</v>
      </c>
      <c r="I97" s="183">
        <f t="shared" si="16"/>
        <v>658078.81999969482</v>
      </c>
    </row>
    <row r="98" spans="1:9" ht="15">
      <c r="A98" s="20"/>
      <c r="B98" s="34" t="s">
        <v>18</v>
      </c>
      <c r="C98" s="27" t="s">
        <v>169</v>
      </c>
      <c r="D98" s="182">
        <v>30552304</v>
      </c>
      <c r="E98" s="183">
        <v>-6238854.1399999931</v>
      </c>
      <c r="F98" s="182">
        <v>24313449.860000007</v>
      </c>
      <c r="G98" s="182">
        <v>24220887.080000002</v>
      </c>
      <c r="H98" s="182">
        <v>21682664.070000004</v>
      </c>
      <c r="I98" s="183">
        <f t="shared" si="16"/>
        <v>92562.780000004917</v>
      </c>
    </row>
    <row r="99" spans="1:9" ht="15">
      <c r="A99" s="20"/>
      <c r="B99" s="34" t="s">
        <v>61</v>
      </c>
      <c r="C99" s="27" t="s">
        <v>170</v>
      </c>
      <c r="D99" s="182">
        <v>8549908</v>
      </c>
      <c r="E99" s="183">
        <v>6817477.6800000034</v>
      </c>
      <c r="F99" s="182">
        <v>15367385.680000003</v>
      </c>
      <c r="G99" s="182">
        <v>15367091.460000006</v>
      </c>
      <c r="H99" s="182">
        <v>2429373.7000000002</v>
      </c>
      <c r="I99" s="183">
        <f t="shared" si="16"/>
        <v>294.21999999694526</v>
      </c>
    </row>
    <row r="100" spans="1:9" ht="15">
      <c r="A100" s="20"/>
      <c r="B100" s="34" t="s">
        <v>223</v>
      </c>
      <c r="C100" s="27" t="s">
        <v>171</v>
      </c>
      <c r="D100" s="182">
        <v>0</v>
      </c>
      <c r="E100" s="183">
        <v>0</v>
      </c>
      <c r="F100" s="182">
        <v>0</v>
      </c>
      <c r="G100" s="182">
        <v>0</v>
      </c>
      <c r="H100" s="182">
        <v>0</v>
      </c>
      <c r="I100" s="183">
        <f t="shared" si="16"/>
        <v>0</v>
      </c>
    </row>
    <row r="101" spans="1:9" ht="15">
      <c r="A101" s="20"/>
      <c r="B101" s="34" t="s">
        <v>224</v>
      </c>
      <c r="C101" s="27" t="s">
        <v>172</v>
      </c>
      <c r="D101" s="182">
        <v>1396234</v>
      </c>
      <c r="E101" s="183">
        <v>8168671.3499999978</v>
      </c>
      <c r="F101" s="182">
        <v>9564905.3499999978</v>
      </c>
      <c r="G101" s="182">
        <v>9564848.3499999978</v>
      </c>
      <c r="H101" s="182">
        <v>6907610.0199999996</v>
      </c>
      <c r="I101" s="183">
        <f t="shared" si="16"/>
        <v>57</v>
      </c>
    </row>
    <row r="102" spans="1:9" ht="15">
      <c r="A102" s="24"/>
      <c r="B102" s="28" t="s">
        <v>230</v>
      </c>
      <c r="C102" s="29"/>
      <c r="D102" s="171">
        <f>SUM(D103:D111)</f>
        <v>217058555</v>
      </c>
      <c r="E102" s="171">
        <v>200876800.20999989</v>
      </c>
      <c r="F102" s="171">
        <f t="shared" ref="F102:I102" si="18">SUM(F103:F111)</f>
        <v>417935355.21000004</v>
      </c>
      <c r="G102" s="171">
        <f t="shared" si="18"/>
        <v>402188184.54999995</v>
      </c>
      <c r="H102" s="171">
        <f t="shared" si="18"/>
        <v>269757382.92000002</v>
      </c>
      <c r="I102" s="171">
        <f t="shared" si="18"/>
        <v>15747170.660000026</v>
      </c>
    </row>
    <row r="103" spans="1:9" ht="15">
      <c r="A103" s="20"/>
      <c r="B103" s="34" t="s">
        <v>21</v>
      </c>
      <c r="C103" s="27" t="s">
        <v>173</v>
      </c>
      <c r="D103" s="182">
        <v>64484920</v>
      </c>
      <c r="E103" s="183">
        <v>-2933471.5199999958</v>
      </c>
      <c r="F103" s="182">
        <v>61551448.480000004</v>
      </c>
      <c r="G103" s="182">
        <v>61551448.480000004</v>
      </c>
      <c r="H103" s="182">
        <v>56392843.790000007</v>
      </c>
      <c r="I103" s="183">
        <f t="shared" si="16"/>
        <v>0</v>
      </c>
    </row>
    <row r="104" spans="1:9" ht="15">
      <c r="A104" s="20"/>
      <c r="B104" s="34" t="s">
        <v>22</v>
      </c>
      <c r="C104" s="27" t="s">
        <v>174</v>
      </c>
      <c r="D104" s="182">
        <v>5536227</v>
      </c>
      <c r="E104" s="183">
        <v>2868155.75</v>
      </c>
      <c r="F104" s="182">
        <v>8404382.75</v>
      </c>
      <c r="G104" s="182">
        <v>8404382.75</v>
      </c>
      <c r="H104" s="182">
        <v>7910801.6199999992</v>
      </c>
      <c r="I104" s="183">
        <f t="shared" si="16"/>
        <v>0</v>
      </c>
    </row>
    <row r="105" spans="1:9" ht="15">
      <c r="A105" s="20"/>
      <c r="B105" s="34" t="s">
        <v>23</v>
      </c>
      <c r="C105" s="27" t="s">
        <v>175</v>
      </c>
      <c r="D105" s="182">
        <v>55727361</v>
      </c>
      <c r="E105" s="183">
        <v>75065617.290000007</v>
      </c>
      <c r="F105" s="182">
        <v>130792978.29000001</v>
      </c>
      <c r="G105" s="182">
        <v>130325521.43999995</v>
      </c>
      <c r="H105" s="182">
        <v>104596226.87999998</v>
      </c>
      <c r="I105" s="183">
        <f t="shared" si="16"/>
        <v>467456.85000005364</v>
      </c>
    </row>
    <row r="106" spans="1:9" ht="15">
      <c r="A106" s="20"/>
      <c r="B106" s="34" t="s">
        <v>24</v>
      </c>
      <c r="C106" s="27" t="s">
        <v>176</v>
      </c>
      <c r="D106" s="182">
        <v>2146388</v>
      </c>
      <c r="E106" s="183">
        <v>1806803.0500000017</v>
      </c>
      <c r="F106" s="182">
        <v>3953191.0500000017</v>
      </c>
      <c r="G106" s="182">
        <v>3609359.7900000014</v>
      </c>
      <c r="H106" s="182">
        <v>2442238.6500000013</v>
      </c>
      <c r="I106" s="183">
        <f t="shared" si="16"/>
        <v>343831.26000000024</v>
      </c>
    </row>
    <row r="107" spans="1:9" ht="15">
      <c r="A107" s="20"/>
      <c r="B107" s="34" t="s">
        <v>25</v>
      </c>
      <c r="C107" s="27" t="s">
        <v>177</v>
      </c>
      <c r="D107" s="182">
        <v>69532146</v>
      </c>
      <c r="E107" s="183">
        <v>122548591.57999992</v>
      </c>
      <c r="F107" s="182">
        <v>192080737.57999992</v>
      </c>
      <c r="G107" s="182">
        <v>177888095.14999995</v>
      </c>
      <c r="H107" s="182">
        <v>80506407.080000013</v>
      </c>
      <c r="I107" s="183">
        <f t="shared" si="16"/>
        <v>14192642.429999977</v>
      </c>
    </row>
    <row r="108" spans="1:9" ht="15">
      <c r="A108" s="20"/>
      <c r="B108" s="34" t="s">
        <v>225</v>
      </c>
      <c r="C108" s="27" t="s">
        <v>178</v>
      </c>
      <c r="D108" s="182">
        <v>256791</v>
      </c>
      <c r="E108" s="183">
        <v>1501864.04</v>
      </c>
      <c r="F108" s="182">
        <v>1758655.04</v>
      </c>
      <c r="G108" s="182">
        <v>1758655.04</v>
      </c>
      <c r="H108" s="182">
        <v>2460.04</v>
      </c>
      <c r="I108" s="183">
        <f t="shared" si="16"/>
        <v>0</v>
      </c>
    </row>
    <row r="109" spans="1:9" ht="15">
      <c r="A109" s="20"/>
      <c r="B109" s="34" t="s">
        <v>226</v>
      </c>
      <c r="C109" s="27" t="s">
        <v>179</v>
      </c>
      <c r="D109" s="182">
        <v>17724194</v>
      </c>
      <c r="E109" s="183">
        <v>-865910.83999999985</v>
      </c>
      <c r="F109" s="182">
        <v>16858283.16</v>
      </c>
      <c r="G109" s="182">
        <v>16115043.060000004</v>
      </c>
      <c r="H109" s="182">
        <v>15559217.660000006</v>
      </c>
      <c r="I109" s="183">
        <f t="shared" si="16"/>
        <v>743240.0999999959</v>
      </c>
    </row>
    <row r="110" spans="1:9" ht="15">
      <c r="A110" s="20"/>
      <c r="B110" s="34" t="s">
        <v>227</v>
      </c>
      <c r="C110" s="27" t="s">
        <v>180</v>
      </c>
      <c r="D110" s="182">
        <v>0</v>
      </c>
      <c r="E110" s="183">
        <v>905674.2</v>
      </c>
      <c r="F110" s="182">
        <v>905674.2</v>
      </c>
      <c r="G110" s="182">
        <v>905674.17999999993</v>
      </c>
      <c r="H110" s="182">
        <v>717182.54</v>
      </c>
      <c r="I110" s="183">
        <f t="shared" si="16"/>
        <v>2.0000000018626451E-2</v>
      </c>
    </row>
    <row r="111" spans="1:9" ht="15">
      <c r="A111" s="20"/>
      <c r="B111" s="34" t="s">
        <v>228</v>
      </c>
      <c r="C111" s="27" t="s">
        <v>181</v>
      </c>
      <c r="D111" s="182">
        <v>1650528</v>
      </c>
      <c r="E111" s="183">
        <v>-20523.339999999851</v>
      </c>
      <c r="F111" s="182">
        <v>1630004.6600000001</v>
      </c>
      <c r="G111" s="182">
        <v>1630004.6600000001</v>
      </c>
      <c r="H111" s="182">
        <v>1630004.6600000001</v>
      </c>
      <c r="I111" s="183">
        <f t="shared" si="16"/>
        <v>0</v>
      </c>
    </row>
    <row r="112" spans="1:9" ht="15">
      <c r="A112" s="24"/>
      <c r="B112" s="28" t="s">
        <v>231</v>
      </c>
      <c r="C112" s="29"/>
      <c r="D112" s="171">
        <f>SUM(D113:D121)</f>
        <v>4618469</v>
      </c>
      <c r="E112" s="171">
        <v>-886622.91000000015</v>
      </c>
      <c r="F112" s="171">
        <f t="shared" ref="E112:I112" si="19">SUM(F113:F121)</f>
        <v>3731846.09</v>
      </c>
      <c r="G112" s="171">
        <f t="shared" si="19"/>
        <v>3731846.09</v>
      </c>
      <c r="H112" s="171">
        <f t="shared" si="19"/>
        <v>3568029.5500000096</v>
      </c>
      <c r="I112" s="171">
        <f t="shared" si="19"/>
        <v>0</v>
      </c>
    </row>
    <row r="113" spans="1:9" ht="15">
      <c r="A113" s="20"/>
      <c r="B113" s="34" t="s">
        <v>26</v>
      </c>
      <c r="C113" s="27" t="s">
        <v>182</v>
      </c>
      <c r="D113" s="182">
        <v>0</v>
      </c>
      <c r="E113" s="183">
        <v>0</v>
      </c>
      <c r="F113" s="182">
        <v>0</v>
      </c>
      <c r="G113" s="182">
        <v>0</v>
      </c>
      <c r="H113" s="182">
        <v>0</v>
      </c>
      <c r="I113" s="183">
        <f t="shared" si="16"/>
        <v>0</v>
      </c>
    </row>
    <row r="114" spans="1:9" ht="15">
      <c r="A114" s="20"/>
      <c r="B114" s="34" t="s">
        <v>27</v>
      </c>
      <c r="C114" s="27" t="s">
        <v>183</v>
      </c>
      <c r="D114" s="182">
        <v>0</v>
      </c>
      <c r="E114" s="183">
        <v>0</v>
      </c>
      <c r="F114" s="182">
        <v>0</v>
      </c>
      <c r="G114" s="182">
        <v>0</v>
      </c>
      <c r="H114" s="182">
        <v>0</v>
      </c>
      <c r="I114" s="183">
        <f t="shared" si="16"/>
        <v>0</v>
      </c>
    </row>
    <row r="115" spans="1:9" ht="15">
      <c r="A115" s="20"/>
      <c r="B115" s="34" t="s">
        <v>28</v>
      </c>
      <c r="C115" s="27" t="s">
        <v>184</v>
      </c>
      <c r="D115" s="182">
        <v>4579250</v>
      </c>
      <c r="E115" s="183">
        <v>-847403.91000000015</v>
      </c>
      <c r="F115" s="182">
        <v>3731846.09</v>
      </c>
      <c r="G115" s="182">
        <v>3731846.09</v>
      </c>
      <c r="H115" s="182">
        <v>3568029.5500000096</v>
      </c>
      <c r="I115" s="183">
        <f t="shared" si="16"/>
        <v>0</v>
      </c>
    </row>
    <row r="116" spans="1:9" ht="15">
      <c r="A116" s="20"/>
      <c r="B116" s="34" t="s">
        <v>29</v>
      </c>
      <c r="C116" s="27" t="s">
        <v>185</v>
      </c>
      <c r="D116" s="182">
        <v>39219</v>
      </c>
      <c r="E116" s="183">
        <v>-39219</v>
      </c>
      <c r="F116" s="182">
        <v>0</v>
      </c>
      <c r="G116" s="182">
        <v>0</v>
      </c>
      <c r="H116" s="182">
        <v>0</v>
      </c>
      <c r="I116" s="183">
        <f t="shared" si="16"/>
        <v>0</v>
      </c>
    </row>
    <row r="117" spans="1:9" ht="15">
      <c r="A117" s="20"/>
      <c r="B117" s="34" t="s">
        <v>30</v>
      </c>
      <c r="C117" s="27" t="s">
        <v>186</v>
      </c>
      <c r="D117" s="182">
        <v>0</v>
      </c>
      <c r="E117" s="183">
        <v>0</v>
      </c>
      <c r="F117" s="182">
        <v>0</v>
      </c>
      <c r="G117" s="182">
        <v>0</v>
      </c>
      <c r="H117" s="182">
        <v>0</v>
      </c>
      <c r="I117" s="183">
        <f t="shared" si="16"/>
        <v>0</v>
      </c>
    </row>
    <row r="118" spans="1:9" ht="15">
      <c r="A118" s="20"/>
      <c r="B118" s="34" t="s">
        <v>232</v>
      </c>
      <c r="C118" s="27" t="s">
        <v>187</v>
      </c>
      <c r="D118" s="182">
        <v>0</v>
      </c>
      <c r="E118" s="183">
        <v>0</v>
      </c>
      <c r="F118" s="182">
        <v>0</v>
      </c>
      <c r="G118" s="182">
        <v>0</v>
      </c>
      <c r="H118" s="182">
        <v>0</v>
      </c>
      <c r="I118" s="183">
        <f t="shared" si="16"/>
        <v>0</v>
      </c>
    </row>
    <row r="119" spans="1:9" ht="15">
      <c r="A119" s="20"/>
      <c r="B119" s="34" t="s">
        <v>233</v>
      </c>
      <c r="C119" s="27" t="s">
        <v>188</v>
      </c>
      <c r="D119" s="182">
        <v>0</v>
      </c>
      <c r="E119" s="183">
        <v>0</v>
      </c>
      <c r="F119" s="182">
        <v>0</v>
      </c>
      <c r="G119" s="182">
        <v>0</v>
      </c>
      <c r="H119" s="182">
        <v>0</v>
      </c>
      <c r="I119" s="183">
        <f t="shared" si="16"/>
        <v>0</v>
      </c>
    </row>
    <row r="120" spans="1:9" ht="15">
      <c r="A120" s="20"/>
      <c r="B120" s="34" t="s">
        <v>234</v>
      </c>
      <c r="C120" s="27" t="s">
        <v>189</v>
      </c>
      <c r="D120" s="182">
        <v>0</v>
      </c>
      <c r="E120" s="183">
        <v>0</v>
      </c>
      <c r="F120" s="182">
        <v>0</v>
      </c>
      <c r="G120" s="182">
        <v>0</v>
      </c>
      <c r="H120" s="182">
        <v>0</v>
      </c>
      <c r="I120" s="183">
        <f t="shared" si="16"/>
        <v>0</v>
      </c>
    </row>
    <row r="121" spans="1:9" ht="15">
      <c r="A121" s="20"/>
      <c r="B121" s="34" t="s">
        <v>235</v>
      </c>
      <c r="C121" s="27" t="s">
        <v>190</v>
      </c>
      <c r="D121" s="182">
        <v>0</v>
      </c>
      <c r="E121" s="183">
        <v>0</v>
      </c>
      <c r="F121" s="182">
        <v>0</v>
      </c>
      <c r="G121" s="182">
        <v>0</v>
      </c>
      <c r="H121" s="182">
        <v>0</v>
      </c>
      <c r="I121" s="183">
        <f t="shared" si="16"/>
        <v>0</v>
      </c>
    </row>
    <row r="122" spans="1:9" ht="15">
      <c r="A122" s="24"/>
      <c r="B122" s="28" t="s">
        <v>236</v>
      </c>
      <c r="C122" s="29"/>
      <c r="D122" s="171">
        <f>SUM(D123:D131)</f>
        <v>15372040</v>
      </c>
      <c r="E122" s="171">
        <v>72666721.710000008</v>
      </c>
      <c r="F122" s="171">
        <f t="shared" ref="E122:I122" si="20">SUM(F123:F131)</f>
        <v>88038761.709999993</v>
      </c>
      <c r="G122" s="171">
        <f t="shared" si="20"/>
        <v>87955952.620000005</v>
      </c>
      <c r="H122" s="171">
        <f t="shared" si="20"/>
        <v>33944747.809999995</v>
      </c>
      <c r="I122" s="171">
        <f t="shared" si="20"/>
        <v>82809.089999999851</v>
      </c>
    </row>
    <row r="123" spans="1:9" ht="15">
      <c r="A123" s="20"/>
      <c r="B123" s="34" t="s">
        <v>84</v>
      </c>
      <c r="C123" s="27" t="s">
        <v>191</v>
      </c>
      <c r="D123" s="182">
        <v>4536316</v>
      </c>
      <c r="E123" s="183">
        <v>5488448.7899999991</v>
      </c>
      <c r="F123" s="182">
        <v>10024764.789999999</v>
      </c>
      <c r="G123" s="182">
        <v>10020364.699999999</v>
      </c>
      <c r="H123" s="182">
        <v>5741847.9900000002</v>
      </c>
      <c r="I123" s="183">
        <f t="shared" si="16"/>
        <v>4400.089999999851</v>
      </c>
    </row>
    <row r="124" spans="1:9" ht="15">
      <c r="A124" s="20"/>
      <c r="B124" s="34" t="s">
        <v>85</v>
      </c>
      <c r="C124" s="27" t="s">
        <v>192</v>
      </c>
      <c r="D124" s="182">
        <v>0</v>
      </c>
      <c r="E124" s="183">
        <v>759234.42</v>
      </c>
      <c r="F124" s="182">
        <v>759234.42</v>
      </c>
      <c r="G124" s="182">
        <v>759234.42</v>
      </c>
      <c r="H124" s="182">
        <v>194500</v>
      </c>
      <c r="I124" s="183">
        <f t="shared" si="16"/>
        <v>0</v>
      </c>
    </row>
    <row r="125" spans="1:9" ht="15">
      <c r="A125" s="20"/>
      <c r="B125" s="34" t="s">
        <v>86</v>
      </c>
      <c r="C125" s="30" t="s">
        <v>193</v>
      </c>
      <c r="D125" s="182">
        <v>10685724</v>
      </c>
      <c r="E125" s="183">
        <v>47505120.109999999</v>
      </c>
      <c r="F125" s="182">
        <v>58190844.109999999</v>
      </c>
      <c r="G125" s="182">
        <v>58112435.109999999</v>
      </c>
      <c r="H125" s="182">
        <v>23842009.039999995</v>
      </c>
      <c r="I125" s="183">
        <f t="shared" si="16"/>
        <v>78409</v>
      </c>
    </row>
    <row r="126" spans="1:9" ht="15">
      <c r="A126" s="20"/>
      <c r="B126" s="34" t="s">
        <v>237</v>
      </c>
      <c r="C126" s="27" t="s">
        <v>194</v>
      </c>
      <c r="D126" s="182">
        <v>0</v>
      </c>
      <c r="E126" s="183">
        <v>11603860</v>
      </c>
      <c r="F126" s="182">
        <v>11603860</v>
      </c>
      <c r="G126" s="182">
        <v>11603860</v>
      </c>
      <c r="H126" s="182">
        <v>3174860</v>
      </c>
      <c r="I126" s="183">
        <f t="shared" si="16"/>
        <v>0</v>
      </c>
    </row>
    <row r="127" spans="1:9" ht="15">
      <c r="A127" s="20"/>
      <c r="B127" s="34" t="s">
        <v>238</v>
      </c>
      <c r="C127" s="27" t="s">
        <v>195</v>
      </c>
      <c r="D127" s="182">
        <v>0</v>
      </c>
      <c r="E127" s="183">
        <v>0</v>
      </c>
      <c r="F127" s="182">
        <v>0</v>
      </c>
      <c r="G127" s="182">
        <v>0</v>
      </c>
      <c r="H127" s="182">
        <v>0</v>
      </c>
      <c r="I127" s="183">
        <f t="shared" si="16"/>
        <v>0</v>
      </c>
    </row>
    <row r="128" spans="1:9" ht="15">
      <c r="A128" s="20"/>
      <c r="B128" s="34" t="s">
        <v>239</v>
      </c>
      <c r="C128" s="27" t="s">
        <v>196</v>
      </c>
      <c r="D128" s="182">
        <v>150000</v>
      </c>
      <c r="E128" s="183">
        <v>1166577.78</v>
      </c>
      <c r="F128" s="182">
        <v>1316577.78</v>
      </c>
      <c r="G128" s="182">
        <v>1316577.78</v>
      </c>
      <c r="H128" s="182">
        <v>986530.78</v>
      </c>
      <c r="I128" s="183">
        <f t="shared" si="16"/>
        <v>0</v>
      </c>
    </row>
    <row r="129" spans="1:9" ht="15">
      <c r="A129" s="20"/>
      <c r="B129" s="34" t="s">
        <v>240</v>
      </c>
      <c r="C129" s="27" t="s">
        <v>197</v>
      </c>
      <c r="D129" s="182">
        <v>0</v>
      </c>
      <c r="E129" s="183">
        <v>0</v>
      </c>
      <c r="F129" s="182">
        <v>0</v>
      </c>
      <c r="G129" s="182">
        <v>0</v>
      </c>
      <c r="H129" s="182">
        <v>0</v>
      </c>
      <c r="I129" s="183">
        <f t="shared" si="16"/>
        <v>0</v>
      </c>
    </row>
    <row r="130" spans="1:9" ht="15">
      <c r="A130" s="20"/>
      <c r="B130" s="34" t="s">
        <v>241</v>
      </c>
      <c r="C130" s="27" t="s">
        <v>198</v>
      </c>
      <c r="D130" s="182">
        <v>0</v>
      </c>
      <c r="E130" s="183">
        <v>0</v>
      </c>
      <c r="F130" s="182">
        <v>0</v>
      </c>
      <c r="G130" s="182">
        <v>0</v>
      </c>
      <c r="H130" s="182">
        <v>0</v>
      </c>
      <c r="I130" s="183">
        <f t="shared" si="16"/>
        <v>0</v>
      </c>
    </row>
    <row r="131" spans="1:9" ht="15">
      <c r="A131" s="20"/>
      <c r="B131" s="34" t="s">
        <v>242</v>
      </c>
      <c r="C131" s="27" t="s">
        <v>199</v>
      </c>
      <c r="D131" s="182">
        <v>0</v>
      </c>
      <c r="E131" s="183">
        <v>6143480.6100000003</v>
      </c>
      <c r="F131" s="182">
        <v>6143480.6100000003</v>
      </c>
      <c r="G131" s="182">
        <v>6143480.6100000003</v>
      </c>
      <c r="H131" s="182">
        <v>5000</v>
      </c>
      <c r="I131" s="183">
        <f t="shared" si="16"/>
        <v>0</v>
      </c>
    </row>
    <row r="132" spans="1:9" ht="15">
      <c r="A132" s="24"/>
      <c r="B132" s="28" t="s">
        <v>243</v>
      </c>
      <c r="C132" s="29"/>
      <c r="D132" s="171">
        <f>SUM(D133:D135)</f>
        <v>3017655</v>
      </c>
      <c r="E132" s="171">
        <v>-344284.49000000022</v>
      </c>
      <c r="F132" s="171">
        <f t="shared" ref="E132:I132" si="21">SUM(F133:F135)</f>
        <v>2673370.5099999998</v>
      </c>
      <c r="G132" s="171">
        <f t="shared" si="21"/>
        <v>2673370.5099999998</v>
      </c>
      <c r="H132" s="171">
        <f t="shared" si="21"/>
        <v>2673370.5099999998</v>
      </c>
      <c r="I132" s="171">
        <f t="shared" si="21"/>
        <v>0</v>
      </c>
    </row>
    <row r="133" spans="1:9" ht="15">
      <c r="A133" s="20"/>
      <c r="B133" s="34" t="s">
        <v>32</v>
      </c>
      <c r="C133" s="27" t="s">
        <v>200</v>
      </c>
      <c r="D133" s="182">
        <v>0</v>
      </c>
      <c r="E133" s="183">
        <v>0</v>
      </c>
      <c r="F133" s="182">
        <v>0</v>
      </c>
      <c r="G133" s="182">
        <v>0</v>
      </c>
      <c r="H133" s="182">
        <v>0</v>
      </c>
      <c r="I133" s="183">
        <f t="shared" si="16"/>
        <v>0</v>
      </c>
    </row>
    <row r="134" spans="1:9" ht="15">
      <c r="A134" s="20"/>
      <c r="B134" s="34" t="s">
        <v>33</v>
      </c>
      <c r="C134" s="27" t="s">
        <v>201</v>
      </c>
      <c r="D134" s="182">
        <v>3017655</v>
      </c>
      <c r="E134" s="183">
        <v>-344284.49000000022</v>
      </c>
      <c r="F134" s="182">
        <v>2673370.5099999998</v>
      </c>
      <c r="G134" s="182">
        <v>2673370.5099999998</v>
      </c>
      <c r="H134" s="182">
        <v>2673370.5099999998</v>
      </c>
      <c r="I134" s="183">
        <f t="shared" si="16"/>
        <v>0</v>
      </c>
    </row>
    <row r="135" spans="1:9" ht="15">
      <c r="A135" s="20"/>
      <c r="B135" s="34" t="s">
        <v>90</v>
      </c>
      <c r="C135" s="27" t="s">
        <v>202</v>
      </c>
      <c r="D135" s="182">
        <v>0</v>
      </c>
      <c r="E135" s="183">
        <v>0</v>
      </c>
      <c r="F135" s="182">
        <v>0</v>
      </c>
      <c r="G135" s="182">
        <v>0</v>
      </c>
      <c r="H135" s="182">
        <v>0</v>
      </c>
      <c r="I135" s="183">
        <f t="shared" si="16"/>
        <v>0</v>
      </c>
    </row>
    <row r="136" spans="1:9" ht="15">
      <c r="A136" s="24"/>
      <c r="B136" s="28" t="s">
        <v>244</v>
      </c>
      <c r="C136" s="29"/>
      <c r="D136" s="171">
        <f>SUM(D137:D143)</f>
        <v>0</v>
      </c>
      <c r="E136" s="171">
        <v>0</v>
      </c>
      <c r="F136" s="171">
        <f t="shared" ref="E136:I136" si="22">SUM(F137:F143)</f>
        <v>0</v>
      </c>
      <c r="G136" s="171">
        <f t="shared" si="22"/>
        <v>0</v>
      </c>
      <c r="H136" s="171">
        <f t="shared" si="22"/>
        <v>0</v>
      </c>
      <c r="I136" s="171">
        <f t="shared" si="22"/>
        <v>0</v>
      </c>
    </row>
    <row r="137" spans="1:9" ht="15">
      <c r="A137" s="20"/>
      <c r="B137" s="34" t="s">
        <v>35</v>
      </c>
      <c r="C137" s="27" t="s">
        <v>203</v>
      </c>
      <c r="D137" s="182">
        <v>0</v>
      </c>
      <c r="E137" s="183">
        <v>0</v>
      </c>
      <c r="F137" s="182">
        <v>0</v>
      </c>
      <c r="G137" s="182">
        <v>0</v>
      </c>
      <c r="H137" s="182">
        <v>0</v>
      </c>
      <c r="I137" s="182">
        <f t="shared" ref="I137:I143" si="23">+F137-G137</f>
        <v>0</v>
      </c>
    </row>
    <row r="138" spans="1:9" ht="15">
      <c r="A138" s="20"/>
      <c r="B138" s="34" t="s">
        <v>36</v>
      </c>
      <c r="C138" s="27" t="s">
        <v>204</v>
      </c>
      <c r="D138" s="182">
        <v>0</v>
      </c>
      <c r="E138" s="183">
        <v>0</v>
      </c>
      <c r="F138" s="182">
        <v>0</v>
      </c>
      <c r="G138" s="182">
        <v>0</v>
      </c>
      <c r="H138" s="182">
        <v>0</v>
      </c>
      <c r="I138" s="182">
        <f t="shared" si="23"/>
        <v>0</v>
      </c>
    </row>
    <row r="139" spans="1:9" ht="15">
      <c r="A139" s="20"/>
      <c r="B139" s="34" t="s">
        <v>37</v>
      </c>
      <c r="C139" s="27" t="s">
        <v>205</v>
      </c>
      <c r="D139" s="182">
        <v>0</v>
      </c>
      <c r="E139" s="183">
        <v>0</v>
      </c>
      <c r="F139" s="182">
        <v>0</v>
      </c>
      <c r="G139" s="182">
        <v>0</v>
      </c>
      <c r="H139" s="182">
        <v>0</v>
      </c>
      <c r="I139" s="182">
        <f t="shared" si="23"/>
        <v>0</v>
      </c>
    </row>
    <row r="140" spans="1:9" ht="15">
      <c r="A140" s="20"/>
      <c r="B140" s="34" t="s">
        <v>38</v>
      </c>
      <c r="C140" s="27" t="s">
        <v>206</v>
      </c>
      <c r="D140" s="182">
        <v>0</v>
      </c>
      <c r="E140" s="183">
        <v>0</v>
      </c>
      <c r="F140" s="182">
        <v>0</v>
      </c>
      <c r="G140" s="182">
        <v>0</v>
      </c>
      <c r="H140" s="182">
        <v>0</v>
      </c>
      <c r="I140" s="182">
        <f t="shared" si="23"/>
        <v>0</v>
      </c>
    </row>
    <row r="141" spans="1:9" ht="15">
      <c r="A141" s="20"/>
      <c r="B141" s="34" t="s">
        <v>245</v>
      </c>
      <c r="C141" s="27" t="s">
        <v>207</v>
      </c>
      <c r="D141" s="182">
        <v>0</v>
      </c>
      <c r="E141" s="183">
        <v>0</v>
      </c>
      <c r="F141" s="182">
        <v>0</v>
      </c>
      <c r="G141" s="182">
        <v>0</v>
      </c>
      <c r="H141" s="182">
        <v>0</v>
      </c>
      <c r="I141" s="182">
        <f t="shared" si="23"/>
        <v>0</v>
      </c>
    </row>
    <row r="142" spans="1:9" ht="15">
      <c r="A142" s="20"/>
      <c r="B142" s="34" t="s">
        <v>246</v>
      </c>
      <c r="C142" s="27" t="s">
        <v>208</v>
      </c>
      <c r="D142" s="182">
        <v>0</v>
      </c>
      <c r="E142" s="183">
        <v>0</v>
      </c>
      <c r="F142" s="182">
        <v>0</v>
      </c>
      <c r="G142" s="182">
        <v>0</v>
      </c>
      <c r="H142" s="182">
        <v>0</v>
      </c>
      <c r="I142" s="182">
        <f t="shared" si="23"/>
        <v>0</v>
      </c>
    </row>
    <row r="143" spans="1:9" ht="15">
      <c r="A143" s="20"/>
      <c r="B143" s="34" t="s">
        <v>247</v>
      </c>
      <c r="C143" s="27" t="s">
        <v>209</v>
      </c>
      <c r="D143" s="182">
        <v>0</v>
      </c>
      <c r="E143" s="183">
        <v>0</v>
      </c>
      <c r="F143" s="182">
        <v>0</v>
      </c>
      <c r="G143" s="182">
        <v>0</v>
      </c>
      <c r="H143" s="182">
        <v>0</v>
      </c>
      <c r="I143" s="182">
        <f t="shared" si="23"/>
        <v>0</v>
      </c>
    </row>
    <row r="144" spans="1:9" ht="15">
      <c r="A144" s="24"/>
      <c r="B144" s="28" t="s">
        <v>248</v>
      </c>
      <c r="C144" s="29"/>
      <c r="D144" s="171">
        <f>SUM(D145:D147)</f>
        <v>652625764</v>
      </c>
      <c r="E144" s="171">
        <v>-652625764</v>
      </c>
      <c r="F144" s="171">
        <f t="shared" ref="E144:I144" si="24">SUM(F145:F147)</f>
        <v>0</v>
      </c>
      <c r="G144" s="171">
        <f t="shared" si="24"/>
        <v>0</v>
      </c>
      <c r="H144" s="171">
        <f t="shared" si="24"/>
        <v>0</v>
      </c>
      <c r="I144" s="171">
        <f t="shared" si="24"/>
        <v>0</v>
      </c>
    </row>
    <row r="145" spans="1:9" ht="15">
      <c r="A145" s="20"/>
      <c r="B145" s="34" t="s">
        <v>103</v>
      </c>
      <c r="C145" s="27" t="s">
        <v>210</v>
      </c>
      <c r="D145" s="182">
        <v>0</v>
      </c>
      <c r="E145" s="183">
        <v>0</v>
      </c>
      <c r="F145" s="182">
        <v>0</v>
      </c>
      <c r="G145" s="182">
        <v>0</v>
      </c>
      <c r="H145" s="182">
        <v>0</v>
      </c>
      <c r="I145" s="182">
        <f t="shared" ref="I145:I147" si="25">+F145-G145</f>
        <v>0</v>
      </c>
    </row>
    <row r="146" spans="1:9" ht="15">
      <c r="A146" s="20"/>
      <c r="B146" s="34" t="s">
        <v>104</v>
      </c>
      <c r="C146" s="27" t="s">
        <v>211</v>
      </c>
      <c r="D146" s="182">
        <v>652625764</v>
      </c>
      <c r="E146" s="183">
        <v>-652625764</v>
      </c>
      <c r="F146" s="182">
        <v>0</v>
      </c>
      <c r="G146" s="182">
        <v>0</v>
      </c>
      <c r="H146" s="182">
        <v>0</v>
      </c>
      <c r="I146" s="182">
        <f t="shared" si="25"/>
        <v>0</v>
      </c>
    </row>
    <row r="147" spans="1:9" ht="15">
      <c r="A147" s="20"/>
      <c r="B147" s="34" t="s">
        <v>105</v>
      </c>
      <c r="C147" s="27" t="s">
        <v>212</v>
      </c>
      <c r="D147" s="182">
        <v>0</v>
      </c>
      <c r="E147" s="183">
        <v>0</v>
      </c>
      <c r="F147" s="182">
        <v>0</v>
      </c>
      <c r="G147" s="182">
        <v>0</v>
      </c>
      <c r="H147" s="182">
        <v>0</v>
      </c>
      <c r="I147" s="182">
        <f t="shared" si="25"/>
        <v>0</v>
      </c>
    </row>
    <row r="148" spans="1:9" ht="15">
      <c r="A148" s="24"/>
      <c r="B148" s="28" t="s">
        <v>249</v>
      </c>
      <c r="C148" s="29"/>
      <c r="D148" s="171">
        <f>SUM(D149:D155)</f>
        <v>0</v>
      </c>
      <c r="E148" s="171">
        <v>0</v>
      </c>
      <c r="F148" s="171">
        <f t="shared" ref="E148:I148" si="26">SUM(F149:F155)</f>
        <v>0</v>
      </c>
      <c r="G148" s="171">
        <f t="shared" si="26"/>
        <v>0</v>
      </c>
      <c r="H148" s="171">
        <f t="shared" si="26"/>
        <v>0</v>
      </c>
      <c r="I148" s="171">
        <f t="shared" si="26"/>
        <v>0</v>
      </c>
    </row>
    <row r="149" spans="1:9" ht="15">
      <c r="A149" s="20"/>
      <c r="B149" s="34" t="s">
        <v>250</v>
      </c>
      <c r="C149" s="27" t="s">
        <v>213</v>
      </c>
      <c r="D149" s="182">
        <v>0</v>
      </c>
      <c r="E149" s="183">
        <v>0</v>
      </c>
      <c r="F149" s="182">
        <v>0</v>
      </c>
      <c r="G149" s="182">
        <v>0</v>
      </c>
      <c r="H149" s="182">
        <v>0</v>
      </c>
      <c r="I149" s="182">
        <f t="shared" ref="I149:I154" si="27">+F149-G149</f>
        <v>0</v>
      </c>
    </row>
    <row r="150" spans="1:9" ht="15">
      <c r="A150" s="20"/>
      <c r="B150" s="34" t="s">
        <v>251</v>
      </c>
      <c r="C150" s="27" t="s">
        <v>214</v>
      </c>
      <c r="D150" s="182">
        <v>0</v>
      </c>
      <c r="E150" s="183">
        <v>0</v>
      </c>
      <c r="F150" s="182">
        <v>0</v>
      </c>
      <c r="G150" s="182">
        <v>0</v>
      </c>
      <c r="H150" s="182">
        <v>0</v>
      </c>
      <c r="I150" s="182">
        <f t="shared" si="27"/>
        <v>0</v>
      </c>
    </row>
    <row r="151" spans="1:9" ht="15">
      <c r="A151" s="20"/>
      <c r="B151" s="34" t="s">
        <v>252</v>
      </c>
      <c r="C151" s="27" t="s">
        <v>215</v>
      </c>
      <c r="D151" s="182">
        <v>0</v>
      </c>
      <c r="E151" s="183">
        <v>0</v>
      </c>
      <c r="F151" s="182">
        <v>0</v>
      </c>
      <c r="G151" s="182">
        <v>0</v>
      </c>
      <c r="H151" s="182">
        <v>0</v>
      </c>
      <c r="I151" s="182">
        <f t="shared" si="27"/>
        <v>0</v>
      </c>
    </row>
    <row r="152" spans="1:9" ht="15">
      <c r="A152" s="20"/>
      <c r="B152" s="34" t="s">
        <v>253</v>
      </c>
      <c r="C152" s="27" t="s">
        <v>216</v>
      </c>
      <c r="D152" s="182">
        <v>0</v>
      </c>
      <c r="E152" s="183">
        <v>0</v>
      </c>
      <c r="F152" s="182">
        <v>0</v>
      </c>
      <c r="G152" s="182">
        <v>0</v>
      </c>
      <c r="H152" s="182">
        <v>0</v>
      </c>
      <c r="I152" s="182">
        <f t="shared" si="27"/>
        <v>0</v>
      </c>
    </row>
    <row r="153" spans="1:9" ht="15">
      <c r="A153" s="20"/>
      <c r="B153" s="34" t="s">
        <v>254</v>
      </c>
      <c r="C153" s="27" t="s">
        <v>217</v>
      </c>
      <c r="D153" s="182">
        <v>0</v>
      </c>
      <c r="E153" s="183">
        <v>0</v>
      </c>
      <c r="F153" s="182">
        <v>0</v>
      </c>
      <c r="G153" s="182">
        <v>0</v>
      </c>
      <c r="H153" s="182">
        <v>0</v>
      </c>
      <c r="I153" s="182">
        <f t="shared" si="27"/>
        <v>0</v>
      </c>
    </row>
    <row r="154" spans="1:9" ht="15">
      <c r="A154" s="20"/>
      <c r="B154" s="34" t="s">
        <v>255</v>
      </c>
      <c r="C154" s="27" t="s">
        <v>218</v>
      </c>
      <c r="D154" s="182">
        <v>0</v>
      </c>
      <c r="E154" s="183">
        <v>0</v>
      </c>
      <c r="F154" s="182">
        <v>0</v>
      </c>
      <c r="G154" s="182">
        <v>0</v>
      </c>
      <c r="H154" s="182">
        <v>0</v>
      </c>
      <c r="I154" s="182">
        <f t="shared" si="27"/>
        <v>0</v>
      </c>
    </row>
    <row r="155" spans="1:9" ht="15">
      <c r="A155" s="20"/>
      <c r="B155" s="35" t="s">
        <v>256</v>
      </c>
      <c r="C155" s="31" t="s">
        <v>219</v>
      </c>
      <c r="D155" s="182">
        <v>0</v>
      </c>
      <c r="E155" s="183">
        <v>0</v>
      </c>
      <c r="F155" s="182">
        <v>0</v>
      </c>
      <c r="G155" s="182">
        <v>0</v>
      </c>
      <c r="H155" s="182">
        <v>0</v>
      </c>
      <c r="I155" s="182">
        <f>+F155-G155</f>
        <v>0</v>
      </c>
    </row>
    <row r="156" spans="1:9" ht="15">
      <c r="A156" s="20"/>
      <c r="B156" s="32" t="s">
        <v>220</v>
      </c>
      <c r="C156" s="33"/>
      <c r="D156" s="184">
        <f>+D10+D83</f>
        <v>2973031850</v>
      </c>
      <c r="E156" s="172">
        <f t="shared" ref="E156:I156" si="28">+E10+E83</f>
        <v>1439566155.6199996</v>
      </c>
      <c r="F156" s="172">
        <f t="shared" si="28"/>
        <v>4412598005.6199999</v>
      </c>
      <c r="G156" s="172">
        <f t="shared" si="28"/>
        <v>4378124100.1599998</v>
      </c>
      <c r="H156" s="172">
        <f t="shared" si="28"/>
        <v>3852915437.2200003</v>
      </c>
      <c r="I156" s="172">
        <f t="shared" si="28"/>
        <v>34473905.459999681</v>
      </c>
    </row>
    <row r="157" spans="1:9">
      <c r="E157" s="61"/>
      <c r="G157" s="39"/>
    </row>
    <row r="159" spans="1:9">
      <c r="D159" s="228"/>
      <c r="E159" s="228"/>
      <c r="F159" s="228"/>
      <c r="G159" s="228"/>
      <c r="H159" s="228"/>
      <c r="I159" s="228"/>
    </row>
    <row r="160" spans="1:9">
      <c r="D160" s="228"/>
      <c r="E160" s="228"/>
      <c r="F160" s="228"/>
      <c r="G160" s="228"/>
      <c r="H160" s="228"/>
      <c r="I160" s="228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35433070866141736" bottom="0.55118110236220474" header="0.31496062992125984" footer="0.31496062992125984"/>
  <pageSetup scale="5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92D050"/>
    <pageSetUpPr fitToPage="1"/>
  </sheetPr>
  <dimension ref="A1:H78"/>
  <sheetViews>
    <sheetView zoomScaleNormal="100" workbookViewId="0">
      <selection activeCell="B29" sqref="B29:G35"/>
    </sheetView>
  </sheetViews>
  <sheetFormatPr baseColWidth="10" defaultColWidth="12.5703125" defaultRowHeight="15"/>
  <cols>
    <col min="1" max="1" width="68.140625" style="128" customWidth="1"/>
    <col min="2" max="2" width="20.5703125" style="128" customWidth="1"/>
    <col min="3" max="7" width="20.7109375" style="128" customWidth="1"/>
    <col min="8" max="8" width="1.5703125" style="128" customWidth="1"/>
    <col min="9" max="20" width="12.5703125" style="128" customWidth="1"/>
    <col min="21" max="16384" width="12.5703125" style="128"/>
  </cols>
  <sheetData>
    <row r="1" spans="1:8" s="155" customFormat="1">
      <c r="A1" s="329" t="s">
        <v>512</v>
      </c>
      <c r="B1" s="330"/>
      <c r="C1" s="330"/>
      <c r="D1" s="330"/>
      <c r="E1" s="330"/>
      <c r="F1" s="330"/>
      <c r="G1" s="331"/>
    </row>
    <row r="2" spans="1:8" s="155" customFormat="1">
      <c r="A2" s="332" t="s">
        <v>457</v>
      </c>
      <c r="B2" s="333"/>
      <c r="C2" s="333"/>
      <c r="D2" s="333"/>
      <c r="E2" s="333"/>
      <c r="F2" s="333"/>
      <c r="G2" s="334"/>
    </row>
    <row r="3" spans="1:8" s="155" customFormat="1">
      <c r="A3" s="335" t="s">
        <v>458</v>
      </c>
      <c r="B3" s="336"/>
      <c r="C3" s="336"/>
      <c r="D3" s="336"/>
      <c r="E3" s="336"/>
      <c r="F3" s="336"/>
      <c r="G3" s="337"/>
    </row>
    <row r="4" spans="1:8" s="155" customFormat="1">
      <c r="A4" s="335" t="str">
        <f>'F5. EAID'!A4:G4</f>
        <v>Del 1 de enero al 31 de diciembre de 2022</v>
      </c>
      <c r="B4" s="336"/>
      <c r="C4" s="336"/>
      <c r="D4" s="336"/>
      <c r="E4" s="336"/>
      <c r="F4" s="336"/>
      <c r="G4" s="337"/>
    </row>
    <row r="5" spans="1:8" s="155" customFormat="1" ht="15.75" thickBot="1">
      <c r="A5" s="338" t="s">
        <v>4</v>
      </c>
      <c r="B5" s="339"/>
      <c r="C5" s="339"/>
      <c r="D5" s="339"/>
      <c r="E5" s="339"/>
      <c r="F5" s="339"/>
      <c r="G5" s="340"/>
    </row>
    <row r="6" spans="1:8" s="156" customFormat="1" ht="7.5" customHeight="1" thickBot="1">
      <c r="A6" s="153"/>
      <c r="B6" s="153"/>
      <c r="C6" s="153"/>
      <c r="D6" s="153"/>
      <c r="E6" s="153"/>
      <c r="F6" s="153"/>
      <c r="G6" s="153"/>
    </row>
    <row r="7" spans="1:8" s="155" customFormat="1" ht="15.75" thickBot="1">
      <c r="A7" s="326" t="s">
        <v>128</v>
      </c>
      <c r="B7" s="328" t="s">
        <v>455</v>
      </c>
      <c r="C7" s="328"/>
      <c r="D7" s="328"/>
      <c r="E7" s="328"/>
      <c r="F7" s="328"/>
      <c r="G7" s="326" t="s">
        <v>149</v>
      </c>
    </row>
    <row r="8" spans="1:8" s="155" customFormat="1" ht="30.75" thickBot="1">
      <c r="A8" s="327"/>
      <c r="B8" s="164" t="s">
        <v>150</v>
      </c>
      <c r="C8" s="165" t="s">
        <v>151</v>
      </c>
      <c r="D8" s="164" t="s">
        <v>152</v>
      </c>
      <c r="E8" s="164" t="s">
        <v>153</v>
      </c>
      <c r="F8" s="164" t="s">
        <v>154</v>
      </c>
      <c r="G8" s="327"/>
    </row>
    <row r="9" spans="1:8" s="119" customFormat="1">
      <c r="A9" s="118" t="s">
        <v>456</v>
      </c>
      <c r="B9" s="177">
        <f>SUM(B10:B16)</f>
        <v>251478066</v>
      </c>
      <c r="C9" s="177">
        <f t="shared" ref="C9:G9" si="0">SUM(C10:C16)</f>
        <v>334921268.39000016</v>
      </c>
      <c r="D9" s="177">
        <f t="shared" si="0"/>
        <v>586399334.3900001</v>
      </c>
      <c r="E9" s="177">
        <f t="shared" si="0"/>
        <v>571162281.57000017</v>
      </c>
      <c r="F9" s="177">
        <f t="shared" si="0"/>
        <v>395631730.55999988</v>
      </c>
      <c r="G9" s="177">
        <f t="shared" si="0"/>
        <v>15237052.820000015</v>
      </c>
    </row>
    <row r="10" spans="1:8" s="119" customFormat="1">
      <c r="A10" s="173" t="s">
        <v>511</v>
      </c>
      <c r="B10" s="178">
        <f>+'F6a. EAEPE OG'!D10</f>
        <v>251478066</v>
      </c>
      <c r="C10" s="178">
        <f>+'F6a. EAEPE OG'!E10</f>
        <v>334921268.39000016</v>
      </c>
      <c r="D10" s="178">
        <f>+'F6a. EAEPE OG'!F10</f>
        <v>586399334.3900001</v>
      </c>
      <c r="E10" s="178">
        <f>+'F6a. EAEPE OG'!G10</f>
        <v>571162281.57000017</v>
      </c>
      <c r="F10" s="178">
        <f>+'F6a. EAEPE OG'!H10</f>
        <v>395631730.55999988</v>
      </c>
      <c r="G10" s="178">
        <f>+'F6a. EAEPE OG'!I10</f>
        <v>15237052.820000015</v>
      </c>
      <c r="H10" s="120"/>
    </row>
    <row r="11" spans="1:8" s="119" customFormat="1">
      <c r="A11" s="167"/>
      <c r="B11" s="178"/>
      <c r="C11" s="178"/>
      <c r="D11" s="178"/>
      <c r="E11" s="178"/>
      <c r="F11" s="178"/>
      <c r="G11" s="178"/>
      <c r="H11" s="120"/>
    </row>
    <row r="12" spans="1:8" s="119" customFormat="1">
      <c r="A12" s="167"/>
      <c r="B12" s="178"/>
      <c r="C12" s="178"/>
      <c r="D12" s="178"/>
      <c r="E12" s="178"/>
      <c r="F12" s="178"/>
      <c r="G12" s="178"/>
      <c r="H12" s="120"/>
    </row>
    <row r="13" spans="1:8" s="119" customFormat="1">
      <c r="A13" s="167"/>
      <c r="B13" s="178"/>
      <c r="C13" s="178"/>
      <c r="D13" s="178"/>
      <c r="E13" s="178"/>
      <c r="F13" s="178"/>
      <c r="G13" s="178"/>
      <c r="H13" s="120"/>
    </row>
    <row r="14" spans="1:8" s="121" customFormat="1">
      <c r="A14" s="167"/>
      <c r="B14" s="178"/>
      <c r="C14" s="178"/>
      <c r="D14" s="178"/>
      <c r="E14" s="178"/>
      <c r="F14" s="178"/>
      <c r="G14" s="178"/>
    </row>
    <row r="15" spans="1:8" s="121" customFormat="1">
      <c r="A15" s="167"/>
      <c r="B15" s="178"/>
      <c r="C15" s="178"/>
      <c r="D15" s="178"/>
      <c r="E15" s="178"/>
      <c r="F15" s="178"/>
      <c r="G15" s="178"/>
    </row>
    <row r="16" spans="1:8" s="121" customFormat="1">
      <c r="A16" s="167"/>
      <c r="B16" s="178"/>
      <c r="C16" s="178"/>
      <c r="D16" s="178"/>
      <c r="E16" s="178"/>
      <c r="F16" s="178"/>
      <c r="G16" s="178"/>
    </row>
    <row r="17" spans="1:8" s="121" customFormat="1">
      <c r="A17" s="122"/>
      <c r="B17" s="177"/>
      <c r="C17" s="177"/>
      <c r="D17" s="177"/>
      <c r="E17" s="177"/>
      <c r="F17" s="177"/>
      <c r="G17" s="177"/>
    </row>
    <row r="18" spans="1:8" s="125" customFormat="1">
      <c r="A18" s="123" t="s">
        <v>459</v>
      </c>
      <c r="B18" s="177">
        <f>SUM(B19:B25)</f>
        <v>2721553784</v>
      </c>
      <c r="C18" s="177">
        <f t="shared" ref="C18" si="1">SUM(C19:C25)</f>
        <v>1104644887.2299995</v>
      </c>
      <c r="D18" s="177">
        <f t="shared" ref="D18" si="2">SUM(D19:D25)</f>
        <v>3826198671.23</v>
      </c>
      <c r="E18" s="177">
        <f t="shared" ref="E18" si="3">SUM(E19:E25)</f>
        <v>3806961818.5900002</v>
      </c>
      <c r="F18" s="177">
        <f t="shared" ref="F18" si="4">SUM(F19:F25)</f>
        <v>3457283706.6600003</v>
      </c>
      <c r="G18" s="177">
        <f t="shared" ref="G18" si="5">SUM(G19:G25)</f>
        <v>19236852.639999662</v>
      </c>
      <c r="H18" s="124"/>
    </row>
    <row r="19" spans="1:8" s="126" customFormat="1">
      <c r="A19" s="173" t="s">
        <v>511</v>
      </c>
      <c r="B19" s="179">
        <f>'F6a. EAEPE OG'!D83</f>
        <v>2721553784</v>
      </c>
      <c r="C19" s="179">
        <f>'F6a. EAEPE OG'!E83</f>
        <v>1104644887.2299995</v>
      </c>
      <c r="D19" s="179">
        <f>'F6a. EAEPE OG'!F83</f>
        <v>3826198671.23</v>
      </c>
      <c r="E19" s="179">
        <f>'F6a. EAEPE OG'!G83</f>
        <v>3806961818.5900002</v>
      </c>
      <c r="F19" s="179">
        <f>'F6a. EAEPE OG'!H83</f>
        <v>3457283706.6600003</v>
      </c>
      <c r="G19" s="179">
        <f>'F6a. EAEPE OG'!I83</f>
        <v>19236852.639999662</v>
      </c>
      <c r="H19" s="120"/>
    </row>
    <row r="20" spans="1:8" s="126" customFormat="1">
      <c r="A20" s="167"/>
      <c r="B20" s="179"/>
      <c r="C20" s="179"/>
      <c r="D20" s="179"/>
      <c r="E20" s="179"/>
      <c r="F20" s="179"/>
      <c r="G20" s="179"/>
      <c r="H20" s="120"/>
    </row>
    <row r="21" spans="1:8" s="126" customFormat="1">
      <c r="A21" s="167"/>
      <c r="B21" s="179"/>
      <c r="C21" s="179"/>
      <c r="D21" s="179"/>
      <c r="E21" s="179"/>
      <c r="F21" s="179"/>
      <c r="G21" s="179"/>
    </row>
    <row r="22" spans="1:8" s="126" customFormat="1">
      <c r="A22" s="167"/>
      <c r="B22" s="179"/>
      <c r="C22" s="179"/>
      <c r="D22" s="179"/>
      <c r="E22" s="179"/>
      <c r="F22" s="179"/>
      <c r="G22" s="179"/>
    </row>
    <row r="23" spans="1:8" s="126" customFormat="1">
      <c r="A23" s="167"/>
      <c r="B23" s="179"/>
      <c r="C23" s="179"/>
      <c r="D23" s="179"/>
      <c r="E23" s="179"/>
      <c r="F23" s="179"/>
      <c r="G23" s="179"/>
    </row>
    <row r="24" spans="1:8" s="126" customFormat="1">
      <c r="A24" s="167"/>
      <c r="B24" s="179"/>
      <c r="C24" s="179"/>
      <c r="D24" s="179"/>
      <c r="E24" s="179"/>
      <c r="F24" s="179"/>
      <c r="G24" s="179"/>
    </row>
    <row r="25" spans="1:8" s="126" customFormat="1">
      <c r="A25" s="167"/>
      <c r="B25" s="179"/>
      <c r="C25" s="179"/>
      <c r="D25" s="179"/>
      <c r="E25" s="179"/>
      <c r="F25" s="179"/>
      <c r="G25" s="179"/>
    </row>
    <row r="26" spans="1:8" s="126" customFormat="1" ht="15.75" thickBot="1">
      <c r="A26" s="167"/>
      <c r="B26" s="179"/>
      <c r="C26" s="179"/>
      <c r="D26" s="179"/>
      <c r="E26" s="179"/>
      <c r="F26" s="179"/>
      <c r="G26" s="179"/>
    </row>
    <row r="27" spans="1:8" ht="15.75" thickBot="1">
      <c r="A27" s="127" t="s">
        <v>460</v>
      </c>
      <c r="B27" s="180">
        <f>+B9+B18</f>
        <v>2973031850</v>
      </c>
      <c r="C27" s="180">
        <f>+C9+C18</f>
        <v>1439566155.6199996</v>
      </c>
      <c r="D27" s="180">
        <f t="shared" ref="D27:G27" si="6">+D9+D18</f>
        <v>4412598005.6199999</v>
      </c>
      <c r="E27" s="180">
        <f t="shared" si="6"/>
        <v>4378124100.1599998</v>
      </c>
      <c r="F27" s="180">
        <f t="shared" si="6"/>
        <v>3852915437.2200003</v>
      </c>
      <c r="G27" s="180">
        <f t="shared" si="6"/>
        <v>34473905.459999681</v>
      </c>
    </row>
    <row r="28" spans="1:8">
      <c r="B28" s="129"/>
      <c r="C28" s="129"/>
      <c r="D28" s="129"/>
      <c r="E28" s="129"/>
      <c r="F28" s="129"/>
      <c r="G28" s="129"/>
    </row>
    <row r="29" spans="1:8">
      <c r="B29" s="220"/>
      <c r="C29" s="220"/>
      <c r="D29" s="220"/>
      <c r="E29" s="220"/>
      <c r="F29" s="220"/>
      <c r="G29" s="220"/>
    </row>
    <row r="30" spans="1:8">
      <c r="B30" s="220"/>
      <c r="C30" s="220"/>
      <c r="D30" s="220"/>
      <c r="E30" s="220"/>
      <c r="F30" s="220"/>
      <c r="G30" s="220"/>
    </row>
    <row r="31" spans="1:8">
      <c r="B31" s="220"/>
      <c r="C31" s="220"/>
      <c r="D31" s="220"/>
      <c r="E31" s="220"/>
      <c r="F31" s="220"/>
      <c r="G31" s="220"/>
    </row>
    <row r="32" spans="1:8">
      <c r="B32" s="221"/>
      <c r="C32" s="221"/>
      <c r="D32" s="221"/>
      <c r="E32" s="221"/>
      <c r="F32" s="221"/>
      <c r="G32" s="221"/>
    </row>
    <row r="39" spans="2:8">
      <c r="B39" s="129"/>
      <c r="C39" s="129"/>
      <c r="D39" s="129"/>
      <c r="E39" s="129"/>
      <c r="F39" s="129"/>
      <c r="G39" s="129"/>
      <c r="H39" s="129"/>
    </row>
    <row r="40" spans="2:8">
      <c r="B40" s="129"/>
      <c r="C40" s="129"/>
      <c r="D40" s="129"/>
      <c r="E40" s="129"/>
      <c r="F40" s="129"/>
      <c r="G40" s="129"/>
      <c r="H40" s="129"/>
    </row>
    <row r="41" spans="2:8">
      <c r="B41" s="129"/>
      <c r="C41" s="129"/>
      <c r="D41" s="129"/>
      <c r="E41" s="129"/>
      <c r="F41" s="129"/>
      <c r="G41" s="129"/>
      <c r="H41" s="129"/>
    </row>
    <row r="55" spans="2:7">
      <c r="B55" s="129"/>
      <c r="C55" s="129"/>
      <c r="D55" s="129"/>
      <c r="E55" s="129"/>
      <c r="F55" s="129"/>
      <c r="G55" s="129"/>
    </row>
    <row r="56" spans="2:7">
      <c r="B56" s="129"/>
      <c r="C56" s="129"/>
      <c r="D56" s="129"/>
      <c r="E56" s="129"/>
      <c r="F56" s="129"/>
      <c r="G56" s="129"/>
    </row>
    <row r="57" spans="2:7">
      <c r="B57" s="129"/>
      <c r="C57" s="129"/>
      <c r="D57" s="129"/>
      <c r="E57" s="129"/>
      <c r="F57" s="129"/>
      <c r="G57" s="129"/>
    </row>
    <row r="58" spans="2:7">
      <c r="B58" s="129"/>
      <c r="C58" s="129"/>
      <c r="D58" s="129"/>
      <c r="E58" s="129"/>
      <c r="F58" s="129"/>
      <c r="G58" s="129"/>
    </row>
    <row r="59" spans="2:7">
      <c r="B59" s="129"/>
      <c r="C59" s="129"/>
      <c r="D59" s="129"/>
      <c r="E59" s="129"/>
      <c r="F59" s="129"/>
      <c r="G59" s="129"/>
    </row>
    <row r="60" spans="2:7">
      <c r="B60" s="129"/>
      <c r="C60" s="129"/>
      <c r="D60" s="129"/>
      <c r="E60" s="129"/>
      <c r="F60" s="129"/>
      <c r="G60" s="129"/>
    </row>
    <row r="61" spans="2:7">
      <c r="B61" s="129"/>
      <c r="C61" s="129"/>
      <c r="D61" s="129"/>
      <c r="E61" s="129"/>
      <c r="F61" s="129"/>
      <c r="G61" s="129"/>
    </row>
    <row r="62" spans="2:7">
      <c r="B62" s="129"/>
      <c r="C62" s="129"/>
      <c r="D62" s="129"/>
      <c r="E62" s="129"/>
      <c r="F62" s="129"/>
      <c r="G62" s="129"/>
    </row>
    <row r="63" spans="2:7">
      <c r="B63" s="129"/>
      <c r="C63" s="129"/>
      <c r="D63" s="129"/>
      <c r="E63" s="129"/>
      <c r="F63" s="129"/>
      <c r="G63" s="129"/>
    </row>
    <row r="64" spans="2:7">
      <c r="B64" s="129"/>
      <c r="C64" s="129"/>
      <c r="D64" s="129"/>
      <c r="E64" s="129"/>
      <c r="F64" s="129"/>
      <c r="G64" s="129"/>
    </row>
    <row r="65" spans="2:7">
      <c r="B65" s="129"/>
      <c r="C65" s="129"/>
      <c r="D65" s="129"/>
      <c r="E65" s="129"/>
      <c r="F65" s="129"/>
      <c r="G65" s="129"/>
    </row>
    <row r="66" spans="2:7">
      <c r="B66" s="129"/>
      <c r="C66" s="129"/>
      <c r="D66" s="129"/>
      <c r="E66" s="129"/>
      <c r="F66" s="129"/>
      <c r="G66" s="129"/>
    </row>
    <row r="67" spans="2:7">
      <c r="B67" s="129"/>
      <c r="C67" s="129"/>
      <c r="D67" s="129"/>
      <c r="E67" s="129"/>
      <c r="F67" s="129"/>
      <c r="G67" s="129"/>
    </row>
    <row r="68" spans="2:7">
      <c r="B68" s="129"/>
      <c r="C68" s="129"/>
      <c r="D68" s="129"/>
      <c r="E68" s="129"/>
      <c r="F68" s="129"/>
      <c r="G68" s="129"/>
    </row>
    <row r="69" spans="2:7">
      <c r="B69" s="129"/>
      <c r="C69" s="129"/>
      <c r="D69" s="129"/>
      <c r="E69" s="129"/>
      <c r="F69" s="129"/>
      <c r="G69" s="129"/>
    </row>
    <row r="70" spans="2:7">
      <c r="B70" s="129"/>
      <c r="C70" s="129"/>
      <c r="D70" s="129"/>
      <c r="E70" s="129"/>
      <c r="F70" s="129"/>
      <c r="G70" s="129"/>
    </row>
    <row r="71" spans="2:7">
      <c r="B71" s="129"/>
      <c r="C71" s="129"/>
      <c r="D71" s="129"/>
      <c r="E71" s="129"/>
      <c r="F71" s="129"/>
      <c r="G71" s="129"/>
    </row>
    <row r="72" spans="2:7">
      <c r="B72" s="129"/>
      <c r="C72" s="129"/>
      <c r="D72" s="129"/>
      <c r="E72" s="129"/>
      <c r="F72" s="129"/>
      <c r="G72" s="129"/>
    </row>
    <row r="73" spans="2:7">
      <c r="B73" s="129"/>
      <c r="C73" s="129"/>
      <c r="D73" s="129"/>
      <c r="E73" s="129"/>
      <c r="F73" s="129"/>
      <c r="G73" s="129"/>
    </row>
    <row r="74" spans="2:7">
      <c r="B74" s="129"/>
      <c r="C74" s="129"/>
      <c r="D74" s="129"/>
      <c r="E74" s="129"/>
      <c r="F74" s="129"/>
      <c r="G74" s="129"/>
    </row>
    <row r="75" spans="2:7">
      <c r="B75" s="129"/>
      <c r="C75" s="129"/>
      <c r="D75" s="129"/>
      <c r="E75" s="129"/>
      <c r="F75" s="129"/>
      <c r="G75" s="129"/>
    </row>
    <row r="76" spans="2:7">
      <c r="B76" s="129"/>
      <c r="C76" s="129"/>
      <c r="D76" s="129"/>
      <c r="E76" s="129"/>
      <c r="F76" s="129"/>
      <c r="G76" s="129"/>
    </row>
    <row r="77" spans="2:7">
      <c r="B77" s="129"/>
      <c r="C77" s="129"/>
      <c r="D77" s="129"/>
      <c r="E77" s="129"/>
      <c r="F77" s="129"/>
      <c r="G77" s="129"/>
    </row>
    <row r="78" spans="2:7">
      <c r="B78" s="129"/>
      <c r="C78" s="129"/>
      <c r="D78" s="129"/>
      <c r="E78" s="129"/>
      <c r="F78" s="129"/>
      <c r="G78" s="129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" right="0.7" top="0.75" bottom="0.75" header="0.3" footer="0.3"/>
  <pageSetup scale="7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92D050"/>
    <pageSetUpPr fitToPage="1"/>
  </sheetPr>
  <dimension ref="A1:I82"/>
  <sheetViews>
    <sheetView view="pageBreakPreview" topLeftCell="C1" zoomScale="60" zoomScaleNormal="100" workbookViewId="0">
      <pane xSplit="1" ySplit="8" topLeftCell="D24" activePane="bottomRight" state="frozen"/>
      <selection activeCell="C1" sqref="C1"/>
      <selection pane="topRight" activeCell="D1" sqref="D1"/>
      <selection pane="bottomLeft" activeCell="C9" sqref="C9"/>
      <selection pane="bottomRight" activeCell="D78" sqref="D78:J80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9" width="20" customWidth="1"/>
  </cols>
  <sheetData>
    <row r="1" spans="1:9" s="157" customFormat="1" ht="15">
      <c r="B1" s="343" t="s">
        <v>512</v>
      </c>
      <c r="C1" s="344"/>
      <c r="D1" s="344"/>
      <c r="E1" s="344"/>
      <c r="F1" s="344"/>
      <c r="G1" s="344"/>
      <c r="H1" s="344"/>
      <c r="I1" s="345"/>
    </row>
    <row r="2" spans="1:9" s="157" customFormat="1" ht="15">
      <c r="B2" s="346" t="s">
        <v>365</v>
      </c>
      <c r="C2" s="347"/>
      <c r="D2" s="347"/>
      <c r="E2" s="347"/>
      <c r="F2" s="347"/>
      <c r="G2" s="347"/>
      <c r="H2" s="347"/>
      <c r="I2" s="348"/>
    </row>
    <row r="3" spans="1:9" s="157" customFormat="1" ht="15">
      <c r="B3" s="346" t="s">
        <v>461</v>
      </c>
      <c r="C3" s="347"/>
      <c r="D3" s="347"/>
      <c r="E3" s="347"/>
      <c r="F3" s="347"/>
      <c r="G3" s="347"/>
      <c r="H3" s="347"/>
      <c r="I3" s="348"/>
    </row>
    <row r="4" spans="1:9" s="157" customFormat="1" ht="15">
      <c r="B4" s="349" t="s">
        <v>517</v>
      </c>
      <c r="C4" s="347"/>
      <c r="D4" s="347"/>
      <c r="E4" s="347"/>
      <c r="F4" s="347"/>
      <c r="G4" s="347"/>
      <c r="H4" s="347"/>
      <c r="I4" s="348"/>
    </row>
    <row r="5" spans="1:9" s="157" customFormat="1" ht="15.75" thickBot="1">
      <c r="B5" s="350" t="s">
        <v>4</v>
      </c>
      <c r="C5" s="351"/>
      <c r="D5" s="351"/>
      <c r="E5" s="351"/>
      <c r="F5" s="351"/>
      <c r="G5" s="351"/>
      <c r="H5" s="351"/>
      <c r="I5" s="352"/>
    </row>
    <row r="6" spans="1:9" s="161" customFormat="1" ht="7.5" customHeight="1" thickBot="1">
      <c r="A6" s="158"/>
      <c r="B6" s="159"/>
      <c r="C6" s="159"/>
      <c r="D6" s="160"/>
      <c r="E6" s="160"/>
      <c r="F6" s="160"/>
      <c r="G6" s="160"/>
      <c r="H6" s="160"/>
      <c r="I6" s="159"/>
    </row>
    <row r="7" spans="1:9" s="157" customFormat="1" ht="15.75" thickBot="1">
      <c r="B7" s="343" t="s">
        <v>128</v>
      </c>
      <c r="C7" s="353"/>
      <c r="D7" s="355" t="s">
        <v>455</v>
      </c>
      <c r="E7" s="356"/>
      <c r="F7" s="356"/>
      <c r="G7" s="356"/>
      <c r="H7" s="357"/>
      <c r="I7" s="358" t="s">
        <v>149</v>
      </c>
    </row>
    <row r="8" spans="1:9" s="157" customFormat="1" ht="30.75" thickBot="1">
      <c r="B8" s="350"/>
      <c r="C8" s="354"/>
      <c r="D8" s="166" t="s">
        <v>462</v>
      </c>
      <c r="E8" s="166" t="s">
        <v>463</v>
      </c>
      <c r="F8" s="166" t="s">
        <v>464</v>
      </c>
      <c r="G8" s="166" t="s">
        <v>153</v>
      </c>
      <c r="H8" s="166" t="s">
        <v>154</v>
      </c>
      <c r="I8" s="359"/>
    </row>
    <row r="9" spans="1:9" ht="7.9" customHeight="1">
      <c r="B9" s="341"/>
      <c r="C9" s="342"/>
      <c r="D9" s="131"/>
      <c r="E9" s="131"/>
      <c r="F9" s="131"/>
      <c r="G9" s="131"/>
      <c r="H9" s="131"/>
      <c r="I9" s="131"/>
    </row>
    <row r="10" spans="1:9" ht="14.45" customHeight="1">
      <c r="B10" s="132" t="s">
        <v>465</v>
      </c>
      <c r="C10" s="133"/>
      <c r="D10" s="134">
        <f>+D23+D38</f>
        <v>251478066</v>
      </c>
      <c r="E10" s="134">
        <f t="shared" ref="E10:I10" si="0">+E23+E38</f>
        <v>334921268.39000016</v>
      </c>
      <c r="F10" s="134">
        <f t="shared" si="0"/>
        <v>586399334.3900001</v>
      </c>
      <c r="G10" s="134">
        <f t="shared" si="0"/>
        <v>571162281.57000017</v>
      </c>
      <c r="H10" s="134">
        <f t="shared" si="0"/>
        <v>395631730.55999988</v>
      </c>
      <c r="I10" s="134">
        <f t="shared" si="0"/>
        <v>15237052.820000015</v>
      </c>
    </row>
    <row r="11" spans="1:9" ht="15">
      <c r="B11" s="132" t="s">
        <v>466</v>
      </c>
      <c r="C11" s="133"/>
      <c r="D11" s="135">
        <f>SUM(D12:D19)</f>
        <v>0</v>
      </c>
      <c r="E11" s="135">
        <f t="shared" ref="E11:I11" si="1">SUM(E12:E19)</f>
        <v>0</v>
      </c>
      <c r="F11" s="135">
        <f t="shared" si="1"/>
        <v>0</v>
      </c>
      <c r="G11" s="135">
        <f t="shared" si="1"/>
        <v>0</v>
      </c>
      <c r="H11" s="135">
        <f t="shared" si="1"/>
        <v>0</v>
      </c>
      <c r="I11" s="135">
        <f t="shared" si="1"/>
        <v>0</v>
      </c>
    </row>
    <row r="12" spans="1:9" ht="15">
      <c r="B12" s="137"/>
      <c r="C12" s="138" t="s">
        <v>467</v>
      </c>
      <c r="D12" s="139">
        <v>0</v>
      </c>
      <c r="E12" s="139">
        <v>0</v>
      </c>
      <c r="F12" s="139">
        <v>0</v>
      </c>
      <c r="G12" s="139">
        <v>0</v>
      </c>
      <c r="H12" s="139">
        <v>0</v>
      </c>
      <c r="I12" s="139">
        <v>0</v>
      </c>
    </row>
    <row r="13" spans="1:9" ht="15">
      <c r="B13" s="137"/>
      <c r="C13" s="138" t="s">
        <v>468</v>
      </c>
      <c r="D13" s="139">
        <v>0</v>
      </c>
      <c r="E13" s="139">
        <v>0</v>
      </c>
      <c r="F13" s="139">
        <v>0</v>
      </c>
      <c r="G13" s="139">
        <v>0</v>
      </c>
      <c r="H13" s="139">
        <v>0</v>
      </c>
      <c r="I13" s="139">
        <v>0</v>
      </c>
    </row>
    <row r="14" spans="1:9" ht="15">
      <c r="B14" s="137"/>
      <c r="C14" s="138" t="s">
        <v>469</v>
      </c>
      <c r="D14" s="139">
        <v>0</v>
      </c>
      <c r="E14" s="139">
        <v>0</v>
      </c>
      <c r="F14" s="139">
        <v>0</v>
      </c>
      <c r="G14" s="139">
        <v>0</v>
      </c>
      <c r="H14" s="139">
        <v>0</v>
      </c>
      <c r="I14" s="139">
        <v>0</v>
      </c>
    </row>
    <row r="15" spans="1:9" ht="15">
      <c r="B15" s="137"/>
      <c r="C15" s="138" t="s">
        <v>470</v>
      </c>
      <c r="D15" s="139">
        <v>0</v>
      </c>
      <c r="E15" s="139">
        <v>0</v>
      </c>
      <c r="F15" s="139">
        <v>0</v>
      </c>
      <c r="G15" s="139">
        <v>0</v>
      </c>
      <c r="H15" s="139">
        <v>0</v>
      </c>
      <c r="I15" s="139">
        <v>0</v>
      </c>
    </row>
    <row r="16" spans="1:9" ht="15">
      <c r="B16" s="137"/>
      <c r="C16" s="138" t="s">
        <v>471</v>
      </c>
      <c r="D16" s="139">
        <v>0</v>
      </c>
      <c r="E16" s="139">
        <v>0</v>
      </c>
      <c r="F16" s="139">
        <v>0</v>
      </c>
      <c r="G16" s="139">
        <v>0</v>
      </c>
      <c r="H16" s="139">
        <v>0</v>
      </c>
      <c r="I16" s="139">
        <v>0</v>
      </c>
    </row>
    <row r="17" spans="2:9" ht="15">
      <c r="B17" s="137"/>
      <c r="C17" s="138" t="s">
        <v>472</v>
      </c>
      <c r="D17" s="139">
        <v>0</v>
      </c>
      <c r="E17" s="139">
        <v>0</v>
      </c>
      <c r="F17" s="139">
        <v>0</v>
      </c>
      <c r="G17" s="139">
        <v>0</v>
      </c>
      <c r="H17" s="139">
        <v>0</v>
      </c>
      <c r="I17" s="139">
        <v>0</v>
      </c>
    </row>
    <row r="18" spans="2:9" ht="15">
      <c r="B18" s="137"/>
      <c r="C18" s="138" t="s">
        <v>473</v>
      </c>
      <c r="D18" s="139">
        <v>0</v>
      </c>
      <c r="E18" s="139">
        <v>0</v>
      </c>
      <c r="F18" s="139">
        <v>0</v>
      </c>
      <c r="G18" s="139">
        <v>0</v>
      </c>
      <c r="H18" s="139">
        <v>0</v>
      </c>
      <c r="I18" s="139">
        <v>0</v>
      </c>
    </row>
    <row r="19" spans="2:9" ht="15">
      <c r="B19" s="137"/>
      <c r="C19" s="138" t="s">
        <v>474</v>
      </c>
      <c r="D19" s="139">
        <v>0</v>
      </c>
      <c r="E19" s="139">
        <v>0</v>
      </c>
      <c r="F19" s="139">
        <v>0</v>
      </c>
      <c r="G19" s="139">
        <v>0</v>
      </c>
      <c r="H19" s="139">
        <v>0</v>
      </c>
      <c r="I19" s="139">
        <v>0</v>
      </c>
    </row>
    <row r="20" spans="2:9" ht="15">
      <c r="B20" s="132" t="s">
        <v>475</v>
      </c>
      <c r="C20" s="133"/>
      <c r="D20" s="135">
        <f>SUM(D21:D27)</f>
        <v>251478066</v>
      </c>
      <c r="E20" s="135">
        <f t="shared" ref="E20:I20" si="2">SUM(E21:E27)</f>
        <v>309708954.28000015</v>
      </c>
      <c r="F20" s="135">
        <f t="shared" si="2"/>
        <v>561187020.28000009</v>
      </c>
      <c r="G20" s="135">
        <f t="shared" si="2"/>
        <v>545949967.46000016</v>
      </c>
      <c r="H20" s="135">
        <f t="shared" si="2"/>
        <v>370419416.44999987</v>
      </c>
      <c r="I20" s="135">
        <f t="shared" si="2"/>
        <v>15237052.820000015</v>
      </c>
    </row>
    <row r="21" spans="2:9" ht="15">
      <c r="B21" s="137"/>
      <c r="C21" s="138" t="s">
        <v>476</v>
      </c>
      <c r="D21" s="139">
        <v>0</v>
      </c>
      <c r="E21" s="139">
        <v>0</v>
      </c>
      <c r="F21" s="139">
        <v>0</v>
      </c>
      <c r="G21" s="139">
        <v>0</v>
      </c>
      <c r="H21" s="139">
        <v>0</v>
      </c>
      <c r="I21" s="139">
        <v>0</v>
      </c>
    </row>
    <row r="22" spans="2:9" ht="15">
      <c r="B22" s="137"/>
      <c r="C22" s="138" t="s">
        <v>477</v>
      </c>
      <c r="D22" s="139">
        <v>0</v>
      </c>
      <c r="E22" s="139">
        <v>0</v>
      </c>
      <c r="F22" s="139">
        <v>0</v>
      </c>
      <c r="G22" s="139">
        <v>0</v>
      </c>
      <c r="H22" s="139">
        <v>0</v>
      </c>
      <c r="I22" s="139">
        <v>0</v>
      </c>
    </row>
    <row r="23" spans="2:9" ht="15">
      <c r="B23" s="137"/>
      <c r="C23" s="138" t="s">
        <v>478</v>
      </c>
      <c r="D23" s="139">
        <f>+'F6a. EAEPE OG'!D11+'F6a. EAEPE OG'!D19+'F6a. EAEPE OG'!D29+'F6a. EAEPE OG'!D39+'F6a. EAEPE OG'!D49+'F6a. EAEPE OG'!D59</f>
        <v>251478066</v>
      </c>
      <c r="E23" s="139">
        <f>+'F6a. EAEPE OG'!E11+'F6a. EAEPE OG'!E19+'F6a. EAEPE OG'!E29+'F6a. EAEPE OG'!E39+'F6a. EAEPE OG'!E49+'F6a. EAEPE OG'!E59</f>
        <v>309708954.28000015</v>
      </c>
      <c r="F23" s="139">
        <f>+'F6a. EAEPE OG'!F11+'F6a. EAEPE OG'!F19+'F6a. EAEPE OG'!F29+'F6a. EAEPE OG'!F39+'F6a. EAEPE OG'!F49+'F6a. EAEPE OG'!F59</f>
        <v>561187020.28000009</v>
      </c>
      <c r="G23" s="139">
        <f>+'F6a. EAEPE OG'!G11+'F6a. EAEPE OG'!G19+'F6a. EAEPE OG'!G29+'F6a. EAEPE OG'!G39+'F6a. EAEPE OG'!G49+'F6a. EAEPE OG'!G59</f>
        <v>545949967.46000016</v>
      </c>
      <c r="H23" s="139">
        <f>+'F6a. EAEPE OG'!H11+'F6a. EAEPE OG'!H19+'F6a. EAEPE OG'!H29+'F6a. EAEPE OG'!H39+'F6a. EAEPE OG'!H49+'F6a. EAEPE OG'!H59</f>
        <v>370419416.44999987</v>
      </c>
      <c r="I23" s="139">
        <f>+'F6a. EAEPE OG'!I11+'F6a. EAEPE OG'!I19+'F6a. EAEPE OG'!I29+'F6a. EAEPE OG'!I39+'F6a. EAEPE OG'!I49+'F6a. EAEPE OG'!I59</f>
        <v>15237052.820000015</v>
      </c>
    </row>
    <row r="24" spans="2:9" ht="15">
      <c r="B24" s="137"/>
      <c r="C24" s="138" t="s">
        <v>479</v>
      </c>
      <c r="D24" s="139">
        <v>0</v>
      </c>
      <c r="E24" s="139">
        <v>0</v>
      </c>
      <c r="F24" s="139">
        <v>0</v>
      </c>
      <c r="G24" s="139">
        <v>0</v>
      </c>
      <c r="H24" s="139">
        <v>0</v>
      </c>
      <c r="I24" s="139">
        <v>0</v>
      </c>
    </row>
    <row r="25" spans="2:9" ht="15">
      <c r="B25" s="137"/>
      <c r="C25" s="138" t="s">
        <v>480</v>
      </c>
      <c r="D25" s="139">
        <v>0</v>
      </c>
      <c r="E25" s="139">
        <v>0</v>
      </c>
      <c r="F25" s="139">
        <v>0</v>
      </c>
      <c r="G25" s="139">
        <v>0</v>
      </c>
      <c r="H25" s="139">
        <v>0</v>
      </c>
      <c r="I25" s="139">
        <v>0</v>
      </c>
    </row>
    <row r="26" spans="2:9" ht="15">
      <c r="B26" s="137"/>
      <c r="C26" s="138" t="s">
        <v>481</v>
      </c>
      <c r="D26" s="139">
        <v>0</v>
      </c>
      <c r="E26" s="139">
        <v>0</v>
      </c>
      <c r="F26" s="139">
        <v>0</v>
      </c>
      <c r="G26" s="139">
        <v>0</v>
      </c>
      <c r="H26" s="139">
        <v>0</v>
      </c>
      <c r="I26" s="139">
        <v>0</v>
      </c>
    </row>
    <row r="27" spans="2:9" ht="15">
      <c r="B27" s="137"/>
      <c r="C27" s="138" t="s">
        <v>482</v>
      </c>
      <c r="D27" s="139">
        <v>0</v>
      </c>
      <c r="E27" s="139">
        <v>0</v>
      </c>
      <c r="F27" s="139">
        <v>0</v>
      </c>
      <c r="G27" s="139">
        <v>0</v>
      </c>
      <c r="H27" s="139">
        <v>0</v>
      </c>
      <c r="I27" s="139">
        <v>0</v>
      </c>
    </row>
    <row r="28" spans="2:9" ht="15">
      <c r="B28" s="141" t="s">
        <v>483</v>
      </c>
      <c r="C28" s="142"/>
      <c r="D28" s="135">
        <f>SUM(D29:D37)</f>
        <v>0</v>
      </c>
      <c r="E28" s="135">
        <f t="shared" ref="E28:I28" si="3">SUM(E29:E37)</f>
        <v>0</v>
      </c>
      <c r="F28" s="135">
        <f t="shared" si="3"/>
        <v>0</v>
      </c>
      <c r="G28" s="135">
        <f t="shared" si="3"/>
        <v>0</v>
      </c>
      <c r="H28" s="135">
        <f t="shared" si="3"/>
        <v>0</v>
      </c>
      <c r="I28" s="135">
        <f t="shared" si="3"/>
        <v>0</v>
      </c>
    </row>
    <row r="29" spans="2:9" ht="15">
      <c r="B29" s="137"/>
      <c r="C29" s="138" t="s">
        <v>484</v>
      </c>
      <c r="D29" s="139">
        <v>0</v>
      </c>
      <c r="E29" s="139">
        <v>0</v>
      </c>
      <c r="F29" s="139">
        <v>0</v>
      </c>
      <c r="G29" s="139">
        <v>0</v>
      </c>
      <c r="H29" s="139">
        <v>0</v>
      </c>
      <c r="I29" s="139">
        <v>0</v>
      </c>
    </row>
    <row r="30" spans="2:9" ht="15">
      <c r="B30" s="137"/>
      <c r="C30" s="138" t="s">
        <v>485</v>
      </c>
      <c r="D30" s="139">
        <v>0</v>
      </c>
      <c r="E30" s="139">
        <v>0</v>
      </c>
      <c r="F30" s="139">
        <v>0</v>
      </c>
      <c r="G30" s="139">
        <v>0</v>
      </c>
      <c r="H30" s="139">
        <v>0</v>
      </c>
      <c r="I30" s="139">
        <v>0</v>
      </c>
    </row>
    <row r="31" spans="2:9" ht="15">
      <c r="B31" s="137"/>
      <c r="C31" s="138" t="s">
        <v>486</v>
      </c>
      <c r="D31" s="139">
        <v>0</v>
      </c>
      <c r="E31" s="139">
        <v>0</v>
      </c>
      <c r="F31" s="139">
        <v>0</v>
      </c>
      <c r="G31" s="139">
        <v>0</v>
      </c>
      <c r="H31" s="139">
        <v>0</v>
      </c>
      <c r="I31" s="139">
        <v>0</v>
      </c>
    </row>
    <row r="32" spans="2:9" ht="15">
      <c r="B32" s="137"/>
      <c r="C32" s="138" t="s">
        <v>487</v>
      </c>
      <c r="D32" s="139">
        <v>0</v>
      </c>
      <c r="E32" s="139">
        <v>0</v>
      </c>
      <c r="F32" s="139">
        <v>0</v>
      </c>
      <c r="G32" s="139">
        <v>0</v>
      </c>
      <c r="H32" s="139">
        <v>0</v>
      </c>
      <c r="I32" s="139">
        <v>0</v>
      </c>
    </row>
    <row r="33" spans="2:9" ht="15">
      <c r="B33" s="137"/>
      <c r="C33" s="138" t="s">
        <v>488</v>
      </c>
      <c r="D33" s="139">
        <v>0</v>
      </c>
      <c r="E33" s="139">
        <v>0</v>
      </c>
      <c r="F33" s="139">
        <v>0</v>
      </c>
      <c r="G33" s="139">
        <v>0</v>
      </c>
      <c r="H33" s="139">
        <v>0</v>
      </c>
      <c r="I33" s="139">
        <v>0</v>
      </c>
    </row>
    <row r="34" spans="2:9" ht="15">
      <c r="B34" s="137"/>
      <c r="C34" s="138" t="s">
        <v>489</v>
      </c>
      <c r="D34" s="139">
        <v>0</v>
      </c>
      <c r="E34" s="139">
        <v>0</v>
      </c>
      <c r="F34" s="139">
        <v>0</v>
      </c>
      <c r="G34" s="139">
        <v>0</v>
      </c>
      <c r="H34" s="139">
        <v>0</v>
      </c>
      <c r="I34" s="139">
        <v>0</v>
      </c>
    </row>
    <row r="35" spans="2:9" ht="15">
      <c r="B35" s="137"/>
      <c r="C35" s="138" t="s">
        <v>490</v>
      </c>
      <c r="D35" s="139">
        <v>0</v>
      </c>
      <c r="E35" s="139">
        <v>0</v>
      </c>
      <c r="F35" s="139">
        <v>0</v>
      </c>
      <c r="G35" s="139">
        <v>0</v>
      </c>
      <c r="H35" s="139">
        <v>0</v>
      </c>
      <c r="I35" s="139">
        <v>0</v>
      </c>
    </row>
    <row r="36" spans="2:9" ht="15">
      <c r="B36" s="137"/>
      <c r="C36" s="138" t="s">
        <v>491</v>
      </c>
      <c r="D36" s="139">
        <v>0</v>
      </c>
      <c r="E36" s="139">
        <v>0</v>
      </c>
      <c r="F36" s="139">
        <v>0</v>
      </c>
      <c r="G36" s="139">
        <v>0</v>
      </c>
      <c r="H36" s="139">
        <v>0</v>
      </c>
      <c r="I36" s="139">
        <v>0</v>
      </c>
    </row>
    <row r="37" spans="2:9" ht="15">
      <c r="B37" s="137"/>
      <c r="C37" s="138" t="s">
        <v>492</v>
      </c>
      <c r="D37" s="139">
        <v>0</v>
      </c>
      <c r="E37" s="139">
        <v>0</v>
      </c>
      <c r="F37" s="139">
        <v>0</v>
      </c>
      <c r="G37" s="139">
        <v>0</v>
      </c>
      <c r="H37" s="139">
        <v>0</v>
      </c>
      <c r="I37" s="139">
        <v>0</v>
      </c>
    </row>
    <row r="38" spans="2:9" ht="15">
      <c r="B38" s="141" t="s">
        <v>493</v>
      </c>
      <c r="C38" s="142"/>
      <c r="D38" s="135">
        <f>SUM(D39:D42)</f>
        <v>0</v>
      </c>
      <c r="E38" s="135">
        <f t="shared" ref="E38:I38" si="4">SUM(E39:E42)</f>
        <v>25212314.109999999</v>
      </c>
      <c r="F38" s="135">
        <f t="shared" si="4"/>
        <v>25212314.109999999</v>
      </c>
      <c r="G38" s="135">
        <f t="shared" si="4"/>
        <v>25212314.109999999</v>
      </c>
      <c r="H38" s="135">
        <f t="shared" si="4"/>
        <v>25212314.109999999</v>
      </c>
      <c r="I38" s="135">
        <f t="shared" si="4"/>
        <v>0</v>
      </c>
    </row>
    <row r="39" spans="2:9" ht="15">
      <c r="B39" s="137"/>
      <c r="C39" s="143" t="s">
        <v>494</v>
      </c>
      <c r="D39" s="139">
        <v>0</v>
      </c>
      <c r="E39" s="139">
        <v>0</v>
      </c>
      <c r="F39" s="139">
        <v>0</v>
      </c>
      <c r="G39" s="139">
        <v>0</v>
      </c>
      <c r="H39" s="139">
        <v>0</v>
      </c>
      <c r="I39" s="139">
        <v>0</v>
      </c>
    </row>
    <row r="40" spans="2:9" ht="30">
      <c r="B40" s="137"/>
      <c r="C40" s="144" t="s">
        <v>495</v>
      </c>
      <c r="D40" s="139">
        <v>0</v>
      </c>
      <c r="E40" s="139">
        <v>0</v>
      </c>
      <c r="F40" s="139">
        <v>0</v>
      </c>
      <c r="G40" s="139">
        <v>0</v>
      </c>
      <c r="H40" s="139">
        <v>0</v>
      </c>
      <c r="I40" s="139">
        <v>0</v>
      </c>
    </row>
    <row r="41" spans="2:9" ht="15">
      <c r="B41" s="137"/>
      <c r="C41" s="143" t="s">
        <v>496</v>
      </c>
      <c r="D41" s="139">
        <v>0</v>
      </c>
      <c r="E41" s="139">
        <v>0</v>
      </c>
      <c r="F41" s="139">
        <v>0</v>
      </c>
      <c r="G41" s="139">
        <v>0</v>
      </c>
      <c r="H41" s="139">
        <v>0</v>
      </c>
      <c r="I41" s="139">
        <v>0</v>
      </c>
    </row>
    <row r="42" spans="2:9" ht="15">
      <c r="B42" s="137"/>
      <c r="C42" s="143" t="s">
        <v>497</v>
      </c>
      <c r="D42" s="139">
        <f>'F6a. EAEPE OG'!D82</f>
        <v>0</v>
      </c>
      <c r="E42" s="139">
        <f>'F6a. EAEPE OG'!E82</f>
        <v>25212314.109999999</v>
      </c>
      <c r="F42" s="139">
        <f>'F6a. EAEPE OG'!F82</f>
        <v>25212314.109999999</v>
      </c>
      <c r="G42" s="139">
        <f>'F6a. EAEPE OG'!G82</f>
        <v>25212314.109999999</v>
      </c>
      <c r="H42" s="139">
        <f>'F6a. EAEPE OG'!H82</f>
        <v>25212314.109999999</v>
      </c>
      <c r="I42" s="139">
        <f>'F6a. EAEPE OG'!I82</f>
        <v>0</v>
      </c>
    </row>
    <row r="43" spans="2:9" ht="15">
      <c r="B43" s="132" t="s">
        <v>498</v>
      </c>
      <c r="C43" s="133"/>
      <c r="D43" s="134">
        <f>+D56+D75</f>
        <v>2721553784</v>
      </c>
      <c r="E43" s="134">
        <f t="shared" ref="E43:I43" si="5">+E56+E75</f>
        <v>1104644887.2299995</v>
      </c>
      <c r="F43" s="134">
        <f t="shared" si="5"/>
        <v>3826198671.23</v>
      </c>
      <c r="G43" s="134">
        <f t="shared" si="5"/>
        <v>3806961818.5900002</v>
      </c>
      <c r="H43" s="134">
        <f t="shared" si="5"/>
        <v>3457283706.6600003</v>
      </c>
      <c r="I43" s="134">
        <f t="shared" si="5"/>
        <v>19236852.639999662</v>
      </c>
    </row>
    <row r="44" spans="2:9" ht="15">
      <c r="B44" s="145" t="s">
        <v>466</v>
      </c>
      <c r="C44" s="146"/>
      <c r="D44" s="139">
        <v>0</v>
      </c>
      <c r="E44" s="139">
        <v>0</v>
      </c>
      <c r="F44" s="139">
        <v>0</v>
      </c>
      <c r="G44" s="139">
        <v>0</v>
      </c>
      <c r="H44" s="139">
        <v>0</v>
      </c>
      <c r="I44" s="139">
        <v>0</v>
      </c>
    </row>
    <row r="45" spans="2:9" ht="15">
      <c r="B45" s="137"/>
      <c r="C45" s="143" t="s">
        <v>467</v>
      </c>
      <c r="D45" s="139">
        <v>0</v>
      </c>
      <c r="E45" s="139">
        <v>0</v>
      </c>
      <c r="F45" s="139">
        <v>0</v>
      </c>
      <c r="G45" s="139">
        <v>0</v>
      </c>
      <c r="H45" s="139">
        <v>0</v>
      </c>
      <c r="I45" s="139">
        <v>0</v>
      </c>
    </row>
    <row r="46" spans="2:9" ht="15">
      <c r="B46" s="137"/>
      <c r="C46" s="143" t="s">
        <v>468</v>
      </c>
      <c r="D46" s="139">
        <v>0</v>
      </c>
      <c r="E46" s="139">
        <v>0</v>
      </c>
      <c r="F46" s="139">
        <v>0</v>
      </c>
      <c r="G46" s="139">
        <v>0</v>
      </c>
      <c r="H46" s="139">
        <v>0</v>
      </c>
      <c r="I46" s="139">
        <v>0</v>
      </c>
    </row>
    <row r="47" spans="2:9" ht="15">
      <c r="B47" s="137"/>
      <c r="C47" s="143" t="s">
        <v>469</v>
      </c>
      <c r="D47" s="139">
        <v>0</v>
      </c>
      <c r="E47" s="139">
        <v>0</v>
      </c>
      <c r="F47" s="139">
        <v>0</v>
      </c>
      <c r="G47" s="139">
        <v>0</v>
      </c>
      <c r="H47" s="139">
        <v>0</v>
      </c>
      <c r="I47" s="139">
        <v>0</v>
      </c>
    </row>
    <row r="48" spans="2:9" ht="15">
      <c r="B48" s="137"/>
      <c r="C48" s="143" t="s">
        <v>470</v>
      </c>
      <c r="D48" s="139">
        <v>0</v>
      </c>
      <c r="E48" s="139">
        <v>0</v>
      </c>
      <c r="F48" s="139">
        <v>0</v>
      </c>
      <c r="G48" s="139">
        <v>0</v>
      </c>
      <c r="H48" s="139">
        <v>0</v>
      </c>
      <c r="I48" s="139">
        <v>0</v>
      </c>
    </row>
    <row r="49" spans="2:9" ht="15">
      <c r="B49" s="137"/>
      <c r="C49" s="143" t="s">
        <v>471</v>
      </c>
      <c r="D49" s="139">
        <v>0</v>
      </c>
      <c r="E49" s="139">
        <v>0</v>
      </c>
      <c r="F49" s="139">
        <v>0</v>
      </c>
      <c r="G49" s="139">
        <v>0</v>
      </c>
      <c r="H49" s="139">
        <v>0</v>
      </c>
      <c r="I49" s="139">
        <v>0</v>
      </c>
    </row>
    <row r="50" spans="2:9" ht="15">
      <c r="B50" s="137"/>
      <c r="C50" s="143" t="s">
        <v>472</v>
      </c>
      <c r="D50" s="139">
        <v>0</v>
      </c>
      <c r="E50" s="139">
        <v>0</v>
      </c>
      <c r="F50" s="139">
        <v>0</v>
      </c>
      <c r="G50" s="139">
        <v>0</v>
      </c>
      <c r="H50" s="139">
        <v>0</v>
      </c>
      <c r="I50" s="139">
        <v>0</v>
      </c>
    </row>
    <row r="51" spans="2:9" ht="15">
      <c r="B51" s="137"/>
      <c r="C51" s="143" t="s">
        <v>473</v>
      </c>
      <c r="D51" s="139">
        <v>0</v>
      </c>
      <c r="E51" s="139">
        <v>0</v>
      </c>
      <c r="F51" s="139">
        <v>0</v>
      </c>
      <c r="G51" s="139">
        <v>0</v>
      </c>
      <c r="H51" s="139">
        <v>0</v>
      </c>
      <c r="I51" s="139">
        <v>0</v>
      </c>
    </row>
    <row r="52" spans="2:9" ht="15">
      <c r="B52" s="137"/>
      <c r="C52" s="143" t="s">
        <v>474</v>
      </c>
      <c r="D52" s="139">
        <v>0</v>
      </c>
      <c r="E52" s="139">
        <v>0</v>
      </c>
      <c r="F52" s="139">
        <v>0</v>
      </c>
      <c r="G52" s="139">
        <v>0</v>
      </c>
      <c r="H52" s="139">
        <v>0</v>
      </c>
      <c r="I52" s="139">
        <v>0</v>
      </c>
    </row>
    <row r="53" spans="2:9" ht="15">
      <c r="B53" s="132" t="s">
        <v>475</v>
      </c>
      <c r="C53" s="133"/>
      <c r="D53" s="136">
        <f>SUM(D54:D60)</f>
        <v>2721553784</v>
      </c>
      <c r="E53" s="136">
        <f t="shared" ref="E53:I53" si="6">SUM(E54:E60)</f>
        <v>1104644887.2299995</v>
      </c>
      <c r="F53" s="136">
        <f t="shared" si="6"/>
        <v>3826198671.23</v>
      </c>
      <c r="G53" s="136">
        <f t="shared" si="6"/>
        <v>3806961818.5900002</v>
      </c>
      <c r="H53" s="136">
        <f t="shared" si="6"/>
        <v>3457283706.6600003</v>
      </c>
      <c r="I53" s="136">
        <f t="shared" si="6"/>
        <v>19236852.639999662</v>
      </c>
    </row>
    <row r="54" spans="2:9" ht="15">
      <c r="B54" s="137"/>
      <c r="C54" s="138" t="s">
        <v>476</v>
      </c>
      <c r="D54" s="139">
        <v>0</v>
      </c>
      <c r="E54" s="139">
        <v>0</v>
      </c>
      <c r="F54" s="139">
        <v>0</v>
      </c>
      <c r="G54" s="139">
        <v>0</v>
      </c>
      <c r="H54" s="139">
        <v>0</v>
      </c>
      <c r="I54" s="139">
        <v>0</v>
      </c>
    </row>
    <row r="55" spans="2:9" ht="15">
      <c r="B55" s="137"/>
      <c r="C55" s="138" t="s">
        <v>477</v>
      </c>
      <c r="D55" s="139">
        <v>0</v>
      </c>
      <c r="E55" s="139">
        <v>0</v>
      </c>
      <c r="F55" s="139">
        <v>0</v>
      </c>
      <c r="G55" s="139">
        <v>0</v>
      </c>
      <c r="H55" s="139">
        <v>0</v>
      </c>
      <c r="I55" s="139">
        <v>0</v>
      </c>
    </row>
    <row r="56" spans="2:9" ht="15">
      <c r="B56" s="137"/>
      <c r="C56" s="138" t="s">
        <v>478</v>
      </c>
      <c r="D56" s="139">
        <f>+'F6a. EAEPE OG'!D84+'F6a. EAEPE OG'!D92+'F6a. EAEPE OG'!D102+'F6a. EAEPE OG'!D112+'F6a. EAEPE OG'!D122+'F6a. EAEPE OG'!D132+'F6a. EAEPE OG'!D144</f>
        <v>2721553784</v>
      </c>
      <c r="E56" s="139">
        <f>+'F6a. EAEPE OG'!E84+'F6a. EAEPE OG'!E92+'F6a. EAEPE OG'!E102+'F6a. EAEPE OG'!E112+'F6a. EAEPE OG'!E122+'F6a. EAEPE OG'!E132+'F6a. EAEPE OG'!E144</f>
        <v>1104644887.2299995</v>
      </c>
      <c r="F56" s="139">
        <f>+'F6a. EAEPE OG'!F84+'F6a. EAEPE OG'!F92+'F6a. EAEPE OG'!F102+'F6a. EAEPE OG'!F112+'F6a. EAEPE OG'!F122+'F6a. EAEPE OG'!F132+'F6a. EAEPE OG'!F144</f>
        <v>3826198671.23</v>
      </c>
      <c r="G56" s="139">
        <f>+'F6a. EAEPE OG'!G84+'F6a. EAEPE OG'!G92+'F6a. EAEPE OG'!G102+'F6a. EAEPE OG'!G112+'F6a. EAEPE OG'!G122+'F6a. EAEPE OG'!G132+'F6a. EAEPE OG'!G144</f>
        <v>3806961818.5900002</v>
      </c>
      <c r="H56" s="139">
        <f>+'F6a. EAEPE OG'!H84+'F6a. EAEPE OG'!H92+'F6a. EAEPE OG'!H102+'F6a. EAEPE OG'!H112+'F6a. EAEPE OG'!H122+'F6a. EAEPE OG'!H132+'F6a. EAEPE OG'!H144</f>
        <v>3457283706.6600003</v>
      </c>
      <c r="I56" s="139">
        <f>+'F6a. EAEPE OG'!I84+'F6a. EAEPE OG'!I92+'F6a. EAEPE OG'!I102+'F6a. EAEPE OG'!I112+'F6a. EAEPE OG'!I122+'F6a. EAEPE OG'!I132+'F6a. EAEPE OG'!I144</f>
        <v>19236852.639999662</v>
      </c>
    </row>
    <row r="57" spans="2:9" ht="15">
      <c r="B57" s="137"/>
      <c r="C57" s="138" t="s">
        <v>479</v>
      </c>
      <c r="D57" s="139">
        <v>0</v>
      </c>
      <c r="E57" s="139">
        <v>0</v>
      </c>
      <c r="F57" s="139">
        <v>0</v>
      </c>
      <c r="G57" s="139">
        <v>0</v>
      </c>
      <c r="H57" s="139">
        <v>0</v>
      </c>
      <c r="I57" s="139">
        <v>0</v>
      </c>
    </row>
    <row r="58" spans="2:9" ht="15">
      <c r="B58" s="137"/>
      <c r="C58" s="138" t="s">
        <v>480</v>
      </c>
      <c r="D58" s="139">
        <v>0</v>
      </c>
      <c r="E58" s="139">
        <v>0</v>
      </c>
      <c r="F58" s="139">
        <v>0</v>
      </c>
      <c r="G58" s="139">
        <v>0</v>
      </c>
      <c r="H58" s="139">
        <v>0</v>
      </c>
      <c r="I58" s="139">
        <v>0</v>
      </c>
    </row>
    <row r="59" spans="2:9" ht="15">
      <c r="B59" s="137"/>
      <c r="C59" s="138" t="s">
        <v>481</v>
      </c>
      <c r="D59" s="139">
        <v>0</v>
      </c>
      <c r="E59" s="139">
        <v>0</v>
      </c>
      <c r="F59" s="139">
        <v>0</v>
      </c>
      <c r="G59" s="139">
        <v>0</v>
      </c>
      <c r="H59" s="139">
        <v>0</v>
      </c>
      <c r="I59" s="139">
        <v>0</v>
      </c>
    </row>
    <row r="60" spans="2:9" ht="15">
      <c r="B60" s="137"/>
      <c r="C60" s="138" t="s">
        <v>482</v>
      </c>
      <c r="D60" s="139">
        <v>0</v>
      </c>
      <c r="E60" s="139">
        <v>0</v>
      </c>
      <c r="F60" s="139">
        <v>0</v>
      </c>
      <c r="G60" s="139">
        <v>0</v>
      </c>
      <c r="H60" s="139">
        <v>0</v>
      </c>
      <c r="I60" s="139">
        <v>0</v>
      </c>
    </row>
    <row r="61" spans="2:9" ht="15">
      <c r="B61" s="141" t="s">
        <v>483</v>
      </c>
      <c r="C61" s="142"/>
      <c r="D61" s="139"/>
      <c r="E61" s="140"/>
      <c r="F61" s="140"/>
      <c r="G61" s="140"/>
      <c r="H61" s="140"/>
      <c r="I61" s="140"/>
    </row>
    <row r="62" spans="2:9" ht="15">
      <c r="B62" s="137"/>
      <c r="C62" s="138" t="s">
        <v>484</v>
      </c>
      <c r="D62" s="139">
        <v>0</v>
      </c>
      <c r="E62" s="139">
        <v>0</v>
      </c>
      <c r="F62" s="139">
        <v>0</v>
      </c>
      <c r="G62" s="139">
        <v>0</v>
      </c>
      <c r="H62" s="139">
        <v>0</v>
      </c>
      <c r="I62" s="139">
        <v>0</v>
      </c>
    </row>
    <row r="63" spans="2:9" ht="15">
      <c r="B63" s="137"/>
      <c r="C63" s="138" t="s">
        <v>485</v>
      </c>
      <c r="D63" s="139">
        <v>0</v>
      </c>
      <c r="E63" s="139">
        <v>0</v>
      </c>
      <c r="F63" s="139">
        <v>0</v>
      </c>
      <c r="G63" s="139">
        <v>0</v>
      </c>
      <c r="H63" s="139">
        <v>0</v>
      </c>
      <c r="I63" s="139">
        <v>0</v>
      </c>
    </row>
    <row r="64" spans="2:9" ht="15">
      <c r="B64" s="137"/>
      <c r="C64" s="138" t="s">
        <v>486</v>
      </c>
      <c r="D64" s="139">
        <v>0</v>
      </c>
      <c r="E64" s="139">
        <v>0</v>
      </c>
      <c r="F64" s="139">
        <v>0</v>
      </c>
      <c r="G64" s="139">
        <v>0</v>
      </c>
      <c r="H64" s="139">
        <v>0</v>
      </c>
      <c r="I64" s="139">
        <v>0</v>
      </c>
    </row>
    <row r="65" spans="2:9" ht="15">
      <c r="B65" s="137"/>
      <c r="C65" s="138" t="s">
        <v>487</v>
      </c>
      <c r="D65" s="139">
        <v>0</v>
      </c>
      <c r="E65" s="139">
        <v>0</v>
      </c>
      <c r="F65" s="139">
        <v>0</v>
      </c>
      <c r="G65" s="139">
        <v>0</v>
      </c>
      <c r="H65" s="139">
        <v>0</v>
      </c>
      <c r="I65" s="139">
        <v>0</v>
      </c>
    </row>
    <row r="66" spans="2:9" ht="15">
      <c r="B66" s="137"/>
      <c r="C66" s="138" t="s">
        <v>488</v>
      </c>
      <c r="D66" s="139">
        <v>0</v>
      </c>
      <c r="E66" s="139">
        <v>0</v>
      </c>
      <c r="F66" s="139">
        <v>0</v>
      </c>
      <c r="G66" s="139">
        <v>0</v>
      </c>
      <c r="H66" s="139">
        <v>0</v>
      </c>
      <c r="I66" s="139">
        <v>0</v>
      </c>
    </row>
    <row r="67" spans="2:9" ht="15">
      <c r="B67" s="137"/>
      <c r="C67" s="138" t="s">
        <v>489</v>
      </c>
      <c r="D67" s="139">
        <v>0</v>
      </c>
      <c r="E67" s="139">
        <v>0</v>
      </c>
      <c r="F67" s="139">
        <v>0</v>
      </c>
      <c r="G67" s="139">
        <v>0</v>
      </c>
      <c r="H67" s="139">
        <v>0</v>
      </c>
      <c r="I67" s="139">
        <v>0</v>
      </c>
    </row>
    <row r="68" spans="2:9" ht="15">
      <c r="B68" s="137"/>
      <c r="C68" s="138" t="s">
        <v>490</v>
      </c>
      <c r="D68" s="139">
        <v>0</v>
      </c>
      <c r="E68" s="139">
        <v>0</v>
      </c>
      <c r="F68" s="139">
        <v>0</v>
      </c>
      <c r="G68" s="139">
        <v>0</v>
      </c>
      <c r="H68" s="139">
        <v>0</v>
      </c>
      <c r="I68" s="139">
        <v>0</v>
      </c>
    </row>
    <row r="69" spans="2:9" ht="15">
      <c r="B69" s="137"/>
      <c r="C69" s="138" t="s">
        <v>491</v>
      </c>
      <c r="D69" s="139">
        <v>0</v>
      </c>
      <c r="E69" s="139">
        <v>0</v>
      </c>
      <c r="F69" s="139">
        <v>0</v>
      </c>
      <c r="G69" s="139">
        <v>0</v>
      </c>
      <c r="H69" s="139">
        <v>0</v>
      </c>
      <c r="I69" s="139">
        <v>0</v>
      </c>
    </row>
    <row r="70" spans="2:9" ht="15">
      <c r="B70" s="137"/>
      <c r="C70" s="138" t="s">
        <v>492</v>
      </c>
      <c r="D70" s="139">
        <v>0</v>
      </c>
      <c r="E70" s="139">
        <v>0</v>
      </c>
      <c r="F70" s="139">
        <v>0</v>
      </c>
      <c r="G70" s="139">
        <v>0</v>
      </c>
      <c r="H70" s="139">
        <v>0</v>
      </c>
      <c r="I70" s="139">
        <v>0</v>
      </c>
    </row>
    <row r="71" spans="2:9" ht="15">
      <c r="B71" s="141" t="s">
        <v>493</v>
      </c>
      <c r="C71" s="142"/>
      <c r="D71" s="176">
        <f>+D75</f>
        <v>0</v>
      </c>
      <c r="E71" s="176">
        <f t="shared" ref="E71:I71" si="7">+E75</f>
        <v>0</v>
      </c>
      <c r="F71" s="176">
        <f t="shared" si="7"/>
        <v>0</v>
      </c>
      <c r="G71" s="176">
        <f t="shared" si="7"/>
        <v>0</v>
      </c>
      <c r="H71" s="176">
        <f t="shared" si="7"/>
        <v>0</v>
      </c>
      <c r="I71" s="176">
        <f t="shared" si="7"/>
        <v>0</v>
      </c>
    </row>
    <row r="72" spans="2:9" ht="15">
      <c r="B72" s="137"/>
      <c r="C72" s="138" t="s">
        <v>494</v>
      </c>
      <c r="D72" s="139">
        <v>0</v>
      </c>
      <c r="E72" s="140">
        <v>0</v>
      </c>
      <c r="F72" s="140">
        <v>0</v>
      </c>
      <c r="G72" s="140">
        <v>0</v>
      </c>
      <c r="H72" s="140">
        <v>0</v>
      </c>
      <c r="I72" s="140">
        <v>0</v>
      </c>
    </row>
    <row r="73" spans="2:9" ht="30">
      <c r="B73" s="137"/>
      <c r="C73" s="148" t="s">
        <v>495</v>
      </c>
      <c r="D73" s="139">
        <v>0</v>
      </c>
      <c r="E73" s="140">
        <v>0</v>
      </c>
      <c r="F73" s="140">
        <v>0</v>
      </c>
      <c r="G73" s="140">
        <v>0</v>
      </c>
      <c r="H73" s="140">
        <v>0</v>
      </c>
      <c r="I73" s="140">
        <v>0</v>
      </c>
    </row>
    <row r="74" spans="2:9" ht="15">
      <c r="B74" s="137"/>
      <c r="C74" s="138" t="s">
        <v>496</v>
      </c>
      <c r="D74" s="139">
        <v>0</v>
      </c>
      <c r="E74" s="140">
        <v>0</v>
      </c>
      <c r="F74" s="140">
        <v>0</v>
      </c>
      <c r="G74" s="140">
        <v>0</v>
      </c>
      <c r="H74" s="140">
        <v>0</v>
      </c>
      <c r="I74" s="140">
        <v>0</v>
      </c>
    </row>
    <row r="75" spans="2:9" ht="15.75" thickBot="1">
      <c r="B75" s="137"/>
      <c r="C75" s="138" t="s">
        <v>497</v>
      </c>
      <c r="D75" s="147">
        <f>+'F6a. EAEPE OG'!D155</f>
        <v>0</v>
      </c>
      <c r="E75" s="147">
        <f>+'F6a. EAEPE OG'!E155</f>
        <v>0</v>
      </c>
      <c r="F75" s="147">
        <f>+'F6a. EAEPE OG'!F155</f>
        <v>0</v>
      </c>
      <c r="G75" s="147">
        <f>+'F6a. EAEPE OG'!G155</f>
        <v>0</v>
      </c>
      <c r="H75" s="147">
        <f>+'F6a. EAEPE OG'!H155</f>
        <v>0</v>
      </c>
      <c r="I75" s="147">
        <f>+'F6a. EAEPE OG'!I155</f>
        <v>0</v>
      </c>
    </row>
    <row r="76" spans="2:9" ht="15.75" thickBot="1">
      <c r="B76" s="149" t="s">
        <v>499</v>
      </c>
      <c r="C76" s="150"/>
      <c r="D76" s="151">
        <f>+D43+D10</f>
        <v>2973031850</v>
      </c>
      <c r="E76" s="151">
        <f t="shared" ref="E76:I76" si="8">+E43+E10</f>
        <v>1439566155.6199996</v>
      </c>
      <c r="F76" s="151">
        <f t="shared" si="8"/>
        <v>4412598005.6199999</v>
      </c>
      <c r="G76" s="151">
        <f t="shared" si="8"/>
        <v>4378124100.1599998</v>
      </c>
      <c r="H76" s="151">
        <f t="shared" si="8"/>
        <v>3852915437.2200003</v>
      </c>
      <c r="I76" s="151">
        <f t="shared" si="8"/>
        <v>34473905.459999681</v>
      </c>
    </row>
    <row r="77" spans="2:9">
      <c r="D77" s="40"/>
      <c r="E77" s="40"/>
      <c r="F77" s="40"/>
      <c r="G77" s="40"/>
      <c r="H77" s="40"/>
      <c r="I77" s="40"/>
    </row>
    <row r="78" spans="2:9">
      <c r="D78" s="40"/>
      <c r="E78" s="40"/>
      <c r="F78" s="40"/>
      <c r="G78" s="40"/>
      <c r="H78" s="40"/>
      <c r="I78" s="40"/>
    </row>
    <row r="79" spans="2:9">
      <c r="D79" s="40"/>
      <c r="E79" s="40"/>
      <c r="F79" s="40"/>
      <c r="G79" s="40"/>
      <c r="H79" s="40"/>
      <c r="I79" s="40"/>
    </row>
    <row r="80" spans="2:9">
      <c r="D80" s="40"/>
      <c r="E80" s="40"/>
      <c r="F80" s="40"/>
      <c r="G80" s="40"/>
      <c r="H80" s="40"/>
      <c r="I80" s="40"/>
    </row>
    <row r="81" spans="4:9">
      <c r="D81" s="40"/>
      <c r="E81" s="40"/>
      <c r="F81" s="40"/>
      <c r="G81" s="40"/>
      <c r="H81" s="40"/>
      <c r="I81" s="40"/>
    </row>
    <row r="82" spans="4:9">
      <c r="D82" s="40"/>
      <c r="E82" s="40"/>
      <c r="F82" s="40"/>
      <c r="G82" s="40"/>
      <c r="H82" s="40"/>
      <c r="I82" s="40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" right="0.7" top="0.75" bottom="0.75" header="0.3" footer="0.3"/>
  <pageSetup scale="47" fitToHeight="0" orientation="portrait" horizontalDpi="90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Q45"/>
  <sheetViews>
    <sheetView zoomScaleNormal="100" workbookViewId="0">
      <selection activeCell="D32" sqref="D32"/>
    </sheetView>
  </sheetViews>
  <sheetFormatPr baseColWidth="10" defaultColWidth="12.5703125" defaultRowHeight="12.75"/>
  <cols>
    <col min="1" max="1" width="1.7109375" style="229" customWidth="1"/>
    <col min="2" max="2" width="53" style="229" customWidth="1"/>
    <col min="3" max="8" width="18.28515625" style="229" customWidth="1"/>
    <col min="9" max="9" width="12.5703125" style="229"/>
    <col min="10" max="10" width="13.85546875" style="229" bestFit="1" customWidth="1"/>
    <col min="11" max="11" width="16.5703125" style="230" bestFit="1" customWidth="1"/>
    <col min="12" max="12" width="13.85546875" style="229" bestFit="1" customWidth="1"/>
    <col min="13" max="16384" width="12.5703125" style="229"/>
  </cols>
  <sheetData>
    <row r="1" spans="2:15" ht="6.75" customHeight="1" thickBot="1"/>
    <row r="2" spans="2:15" s="231" customFormat="1">
      <c r="B2" s="363" t="s">
        <v>512</v>
      </c>
      <c r="C2" s="364"/>
      <c r="D2" s="364"/>
      <c r="E2" s="364"/>
      <c r="F2" s="364"/>
      <c r="G2" s="364"/>
      <c r="H2" s="365"/>
      <c r="K2" s="232"/>
    </row>
    <row r="3" spans="2:15" s="231" customFormat="1">
      <c r="B3" s="366" t="s">
        <v>365</v>
      </c>
      <c r="C3" s="367"/>
      <c r="D3" s="367"/>
      <c r="E3" s="367"/>
      <c r="F3" s="367"/>
      <c r="G3" s="367"/>
      <c r="H3" s="368"/>
      <c r="K3" s="232"/>
    </row>
    <row r="4" spans="2:15" s="231" customFormat="1">
      <c r="B4" s="366" t="s">
        <v>518</v>
      </c>
      <c r="C4" s="367"/>
      <c r="D4" s="367"/>
      <c r="E4" s="367"/>
      <c r="F4" s="367"/>
      <c r="G4" s="367"/>
      <c r="H4" s="368"/>
      <c r="K4" s="232"/>
    </row>
    <row r="5" spans="2:15" s="231" customFormat="1">
      <c r="B5" s="369" t="s">
        <v>517</v>
      </c>
      <c r="C5" s="367"/>
      <c r="D5" s="367"/>
      <c r="E5" s="367"/>
      <c r="F5" s="367"/>
      <c r="G5" s="367"/>
      <c r="H5" s="368"/>
      <c r="K5" s="232"/>
    </row>
    <row r="6" spans="2:15" s="231" customFormat="1" ht="13.5" thickBot="1">
      <c r="B6" s="370" t="s">
        <v>4</v>
      </c>
      <c r="C6" s="371"/>
      <c r="D6" s="371"/>
      <c r="E6" s="371"/>
      <c r="F6" s="371"/>
      <c r="G6" s="371"/>
      <c r="H6" s="372"/>
      <c r="K6" s="232"/>
    </row>
    <row r="7" spans="2:15" s="234" customFormat="1" ht="6" customHeight="1" thickBot="1">
      <c r="B7" s="233"/>
      <c r="C7" s="233"/>
      <c r="D7" s="233"/>
      <c r="E7" s="233"/>
      <c r="F7" s="233"/>
      <c r="G7" s="233"/>
      <c r="H7" s="233"/>
      <c r="K7" s="235"/>
    </row>
    <row r="8" spans="2:15" s="231" customFormat="1" ht="13.5" thickBot="1">
      <c r="B8" s="360" t="s">
        <v>128</v>
      </c>
      <c r="C8" s="362" t="s">
        <v>455</v>
      </c>
      <c r="D8" s="362"/>
      <c r="E8" s="362"/>
      <c r="F8" s="362"/>
      <c r="G8" s="362"/>
      <c r="H8" s="362" t="s">
        <v>149</v>
      </c>
      <c r="K8" s="232"/>
    </row>
    <row r="9" spans="2:15" s="231" customFormat="1" ht="26.25" thickBot="1">
      <c r="B9" s="361"/>
      <c r="C9" s="236" t="s">
        <v>150</v>
      </c>
      <c r="D9" s="237" t="s">
        <v>151</v>
      </c>
      <c r="E9" s="236" t="s">
        <v>152</v>
      </c>
      <c r="F9" s="236" t="s">
        <v>153</v>
      </c>
      <c r="G9" s="236" t="s">
        <v>154</v>
      </c>
      <c r="H9" s="362"/>
      <c r="K9" s="232"/>
    </row>
    <row r="10" spans="2:15">
      <c r="B10" s="238" t="s">
        <v>456</v>
      </c>
      <c r="C10" s="239">
        <f>SUM(C11:C20)</f>
        <v>103086210</v>
      </c>
      <c r="D10" s="239">
        <f t="shared" ref="D10:H10" si="0">SUM(D11:D20)</f>
        <v>52728044.770000249</v>
      </c>
      <c r="E10" s="239">
        <f t="shared" si="0"/>
        <v>155814254.77000022</v>
      </c>
      <c r="F10" s="239">
        <f t="shared" si="0"/>
        <v>155764272.75000024</v>
      </c>
      <c r="G10" s="239">
        <f t="shared" si="0"/>
        <v>131060370.57000019</v>
      </c>
      <c r="H10" s="239">
        <f t="shared" si="0"/>
        <v>49982.020000010729</v>
      </c>
      <c r="I10" s="240"/>
      <c r="J10" s="240"/>
      <c r="L10" s="240"/>
      <c r="M10" s="240"/>
      <c r="N10" s="240"/>
      <c r="O10" s="240"/>
    </row>
    <row r="11" spans="2:15">
      <c r="B11" s="241" t="s">
        <v>519</v>
      </c>
      <c r="C11" s="242">
        <v>0</v>
      </c>
      <c r="D11" s="242">
        <v>0</v>
      </c>
      <c r="E11" s="242">
        <v>0</v>
      </c>
      <c r="F11" s="242">
        <v>0</v>
      </c>
      <c r="G11" s="242">
        <v>0</v>
      </c>
      <c r="H11" s="243">
        <f t="shared" ref="H11:H13" si="1">+E11-F11</f>
        <v>0</v>
      </c>
      <c r="J11" s="240"/>
      <c r="K11" s="240"/>
      <c r="L11" s="240"/>
      <c r="M11" s="240"/>
      <c r="N11" s="240"/>
    </row>
    <row r="12" spans="2:15">
      <c r="B12" s="241" t="s">
        <v>520</v>
      </c>
      <c r="C12" s="242">
        <v>0</v>
      </c>
      <c r="D12" s="242">
        <v>0</v>
      </c>
      <c r="E12" s="242">
        <v>0</v>
      </c>
      <c r="F12" s="242">
        <v>0</v>
      </c>
      <c r="G12" s="242">
        <v>0</v>
      </c>
      <c r="H12" s="243">
        <f t="shared" si="1"/>
        <v>0</v>
      </c>
    </row>
    <row r="13" spans="2:15">
      <c r="B13" s="241" t="s">
        <v>521</v>
      </c>
      <c r="C13" s="242">
        <v>0</v>
      </c>
      <c r="D13" s="242">
        <v>0</v>
      </c>
      <c r="E13" s="242">
        <v>0</v>
      </c>
      <c r="F13" s="242">
        <v>0</v>
      </c>
      <c r="G13" s="242">
        <v>0</v>
      </c>
      <c r="H13" s="243">
        <f t="shared" si="1"/>
        <v>0</v>
      </c>
      <c r="J13" s="230"/>
    </row>
    <row r="14" spans="2:15">
      <c r="B14" s="244" t="s">
        <v>522</v>
      </c>
      <c r="C14" s="242">
        <v>101886210</v>
      </c>
      <c r="D14" s="240">
        <f>+E14-C14</f>
        <v>-27368277.599999979</v>
      </c>
      <c r="E14" s="242">
        <v>74517932.400000021</v>
      </c>
      <c r="F14" s="242">
        <v>74681393.220000014</v>
      </c>
      <c r="G14" s="242">
        <v>68319517.110000014</v>
      </c>
      <c r="H14" s="243">
        <f>+E14-F14</f>
        <v>-163460.81999999285</v>
      </c>
      <c r="I14" s="240"/>
      <c r="J14" s="230"/>
      <c r="L14" s="245"/>
    </row>
    <row r="15" spans="2:15">
      <c r="B15" s="244" t="s">
        <v>523</v>
      </c>
      <c r="C15" s="242">
        <v>1200000</v>
      </c>
      <c r="D15" s="240">
        <f>+E15-C15</f>
        <v>66115872.170000225</v>
      </c>
      <c r="E15" s="242">
        <v>67315872.170000225</v>
      </c>
      <c r="F15" s="242">
        <v>67310375.890000224</v>
      </c>
      <c r="G15" s="242">
        <v>48968349.820000179</v>
      </c>
      <c r="H15" s="243">
        <f>+E15-F15</f>
        <v>5496.2800000011921</v>
      </c>
      <c r="I15" s="240"/>
      <c r="J15" s="230"/>
    </row>
    <row r="16" spans="2:15">
      <c r="B16" s="241" t="s">
        <v>524</v>
      </c>
      <c r="C16" s="242"/>
      <c r="D16" s="242"/>
      <c r="E16" s="242"/>
      <c r="F16" s="242">
        <v>0</v>
      </c>
      <c r="G16" s="242">
        <v>0</v>
      </c>
      <c r="H16" s="243">
        <f t="shared" ref="H16:H20" si="2">+E16-F16</f>
        <v>0</v>
      </c>
      <c r="J16" s="230"/>
    </row>
    <row r="17" spans="2:17" ht="25.5">
      <c r="B17" s="241" t="s">
        <v>525</v>
      </c>
      <c r="C17" s="242">
        <v>0</v>
      </c>
      <c r="D17" s="242">
        <v>0</v>
      </c>
      <c r="E17" s="242">
        <v>0</v>
      </c>
      <c r="F17" s="242">
        <v>0</v>
      </c>
      <c r="G17" s="242">
        <v>0</v>
      </c>
      <c r="H17" s="243">
        <f t="shared" si="2"/>
        <v>0</v>
      </c>
    </row>
    <row r="18" spans="2:17">
      <c r="B18" s="244" t="s">
        <v>526</v>
      </c>
      <c r="C18" s="242">
        <v>0</v>
      </c>
      <c r="D18" s="242">
        <v>0</v>
      </c>
      <c r="E18" s="242">
        <v>0</v>
      </c>
      <c r="F18" s="242">
        <v>0</v>
      </c>
      <c r="G18" s="242">
        <v>0</v>
      </c>
      <c r="H18" s="243">
        <f t="shared" si="2"/>
        <v>0</v>
      </c>
    </row>
    <row r="19" spans="2:17">
      <c r="B19" s="244" t="s">
        <v>527</v>
      </c>
      <c r="C19" s="242">
        <v>0</v>
      </c>
      <c r="D19" s="242">
        <v>0</v>
      </c>
      <c r="E19" s="242">
        <v>0</v>
      </c>
      <c r="F19" s="242">
        <v>0</v>
      </c>
      <c r="G19" s="242">
        <v>0</v>
      </c>
      <c r="H19" s="243">
        <f t="shared" si="2"/>
        <v>0</v>
      </c>
    </row>
    <row r="20" spans="2:17">
      <c r="B20" s="241" t="s">
        <v>528</v>
      </c>
      <c r="C20" s="242">
        <v>0</v>
      </c>
      <c r="D20" s="240">
        <f>+E20-C20</f>
        <v>13980450.200000003</v>
      </c>
      <c r="E20" s="242">
        <v>13980450.200000003</v>
      </c>
      <c r="F20" s="242">
        <v>13772503.640000001</v>
      </c>
      <c r="G20" s="242">
        <v>13772503.640000002</v>
      </c>
      <c r="H20" s="243">
        <f t="shared" si="2"/>
        <v>207946.56000000238</v>
      </c>
    </row>
    <row r="21" spans="2:17">
      <c r="B21" s="246"/>
      <c r="C21" s="247"/>
      <c r="D21" s="248"/>
      <c r="E21" s="248"/>
      <c r="F21" s="248"/>
      <c r="G21" s="243"/>
      <c r="H21" s="243"/>
    </row>
    <row r="22" spans="2:17">
      <c r="B22" s="238" t="s">
        <v>257</v>
      </c>
      <c r="C22" s="247">
        <f>SUM(C23:C32)</f>
        <v>1593663908</v>
      </c>
      <c r="D22" s="247">
        <f t="shared" ref="D22:H22" si="3">SUM(D23:D32)</f>
        <v>1064107413.1400006</v>
      </c>
      <c r="E22" s="247">
        <f t="shared" si="3"/>
        <v>2657771321.1400003</v>
      </c>
      <c r="F22" s="247">
        <f t="shared" si="3"/>
        <v>2655139499.0200005</v>
      </c>
      <c r="G22" s="247">
        <f t="shared" si="3"/>
        <v>2635417119.9800014</v>
      </c>
      <c r="H22" s="247">
        <f t="shared" si="3"/>
        <v>2631822.1200000644</v>
      </c>
      <c r="I22" s="240"/>
      <c r="J22" s="240"/>
      <c r="L22" s="240"/>
      <c r="M22" s="240"/>
      <c r="N22" s="240"/>
      <c r="O22" s="240"/>
      <c r="P22" s="240"/>
      <c r="Q22" s="240"/>
    </row>
    <row r="23" spans="2:17">
      <c r="B23" s="241" t="s">
        <v>519</v>
      </c>
      <c r="C23" s="242">
        <v>0</v>
      </c>
      <c r="D23" s="242">
        <v>0</v>
      </c>
      <c r="E23" s="242">
        <v>0</v>
      </c>
      <c r="F23" s="242">
        <v>0</v>
      </c>
      <c r="G23" s="242">
        <v>0</v>
      </c>
      <c r="H23" s="242">
        <v>0</v>
      </c>
      <c r="J23" s="240"/>
      <c r="K23" s="240"/>
      <c r="L23" s="240"/>
      <c r="M23" s="240"/>
      <c r="N23" s="240"/>
    </row>
    <row r="24" spans="2:17">
      <c r="B24" s="241" t="s">
        <v>520</v>
      </c>
      <c r="C24" s="242">
        <v>0</v>
      </c>
      <c r="D24" s="242">
        <v>0</v>
      </c>
      <c r="E24" s="242">
        <v>0</v>
      </c>
      <c r="F24" s="242">
        <v>0</v>
      </c>
      <c r="G24" s="242">
        <v>0</v>
      </c>
      <c r="H24" s="242">
        <v>0</v>
      </c>
    </row>
    <row r="25" spans="2:17">
      <c r="B25" s="241" t="s">
        <v>521</v>
      </c>
      <c r="C25" s="242">
        <v>0</v>
      </c>
      <c r="D25" s="242">
        <v>0</v>
      </c>
      <c r="E25" s="242">
        <v>0</v>
      </c>
      <c r="F25" s="242">
        <v>0</v>
      </c>
      <c r="G25" s="242">
        <v>0</v>
      </c>
      <c r="H25" s="242">
        <v>0</v>
      </c>
    </row>
    <row r="26" spans="2:17">
      <c r="B26" s="244" t="s">
        <v>522</v>
      </c>
      <c r="C26" s="242">
        <v>79965562</v>
      </c>
      <c r="D26" s="240">
        <f t="shared" ref="D26:D27" si="4">+E26-C26</f>
        <v>417197343.02000022</v>
      </c>
      <c r="E26" s="242">
        <v>497162905.02000022</v>
      </c>
      <c r="F26" s="249">
        <v>496827446.86000019</v>
      </c>
      <c r="G26" s="249">
        <v>496136161.73000008</v>
      </c>
      <c r="H26" s="243">
        <f>+E26-F26</f>
        <v>335458.16000002623</v>
      </c>
      <c r="I26" s="240"/>
    </row>
    <row r="27" spans="2:17">
      <c r="B27" s="244" t="s">
        <v>523</v>
      </c>
      <c r="C27" s="242">
        <v>1513698346</v>
      </c>
      <c r="D27" s="240">
        <f t="shared" si="4"/>
        <v>646910070.12000036</v>
      </c>
      <c r="E27" s="242">
        <v>2160608416.1200004</v>
      </c>
      <c r="F27" s="249">
        <v>2158312052.1600003</v>
      </c>
      <c r="G27" s="249">
        <v>2139280958.2500012</v>
      </c>
      <c r="H27" s="243">
        <f>+E27-F27</f>
        <v>2296363.9600000381</v>
      </c>
      <c r="I27" s="240"/>
      <c r="J27" s="240"/>
    </row>
    <row r="28" spans="2:17">
      <c r="B28" s="241" t="s">
        <v>524</v>
      </c>
      <c r="C28" s="242">
        <v>0</v>
      </c>
      <c r="D28" s="242">
        <v>0</v>
      </c>
      <c r="E28" s="242">
        <v>0</v>
      </c>
      <c r="F28" s="242">
        <v>0</v>
      </c>
      <c r="G28" s="242">
        <v>0</v>
      </c>
      <c r="H28" s="242">
        <v>0</v>
      </c>
    </row>
    <row r="29" spans="2:17" ht="25.5">
      <c r="B29" s="241" t="s">
        <v>525</v>
      </c>
      <c r="C29" s="242">
        <v>0</v>
      </c>
      <c r="D29" s="242">
        <v>0</v>
      </c>
      <c r="E29" s="242">
        <v>0</v>
      </c>
      <c r="F29" s="242">
        <v>0</v>
      </c>
      <c r="G29" s="242">
        <v>0</v>
      </c>
      <c r="H29" s="242">
        <v>0</v>
      </c>
      <c r="J29" s="240"/>
    </row>
    <row r="30" spans="2:17">
      <c r="B30" s="244" t="s">
        <v>526</v>
      </c>
      <c r="C30" s="242">
        <v>0</v>
      </c>
      <c r="D30" s="242">
        <v>0</v>
      </c>
      <c r="E30" s="242">
        <v>0</v>
      </c>
      <c r="F30" s="242">
        <v>0</v>
      </c>
      <c r="G30" s="242">
        <v>0</v>
      </c>
      <c r="H30" s="242">
        <v>0</v>
      </c>
    </row>
    <row r="31" spans="2:17">
      <c r="B31" s="244" t="s">
        <v>527</v>
      </c>
      <c r="C31" s="242">
        <v>0</v>
      </c>
      <c r="D31" s="242">
        <v>0</v>
      </c>
      <c r="E31" s="242">
        <v>0</v>
      </c>
      <c r="F31" s="242">
        <v>0</v>
      </c>
      <c r="G31" s="242">
        <v>0</v>
      </c>
      <c r="H31" s="242">
        <v>0</v>
      </c>
      <c r="J31" s="240"/>
    </row>
    <row r="32" spans="2:17">
      <c r="B32" s="241" t="s">
        <v>528</v>
      </c>
      <c r="C32" s="242">
        <v>0</v>
      </c>
      <c r="D32" s="242">
        <v>0</v>
      </c>
      <c r="E32" s="242">
        <v>0</v>
      </c>
      <c r="F32" s="242">
        <v>0</v>
      </c>
      <c r="G32" s="242">
        <v>0</v>
      </c>
      <c r="H32" s="242">
        <v>0</v>
      </c>
    </row>
    <row r="33" spans="2:10" ht="13.5" thickBot="1">
      <c r="B33" s="241"/>
      <c r="C33" s="247"/>
      <c r="D33" s="242"/>
      <c r="E33" s="247"/>
      <c r="F33" s="247"/>
      <c r="G33" s="243"/>
      <c r="H33" s="243"/>
    </row>
    <row r="34" spans="2:10" ht="13.5" thickBot="1">
      <c r="B34" s="250" t="s">
        <v>529</v>
      </c>
      <c r="C34" s="251">
        <f>+C10+C22</f>
        <v>1696750118</v>
      </c>
      <c r="D34" s="251">
        <f t="shared" ref="D34:H34" si="5">+D10+D22</f>
        <v>1116835457.9100008</v>
      </c>
      <c r="E34" s="251">
        <f t="shared" si="5"/>
        <v>2813585575.9100008</v>
      </c>
      <c r="F34" s="251">
        <f t="shared" si="5"/>
        <v>2810903771.7700005</v>
      </c>
      <c r="G34" s="251">
        <f t="shared" si="5"/>
        <v>2766477490.5500016</v>
      </c>
      <c r="H34" s="251">
        <f t="shared" si="5"/>
        <v>2681804.1400000751</v>
      </c>
      <c r="J34" s="240"/>
    </row>
    <row r="36" spans="2:10">
      <c r="B36" s="252" t="s">
        <v>530</v>
      </c>
    </row>
    <row r="37" spans="2:10">
      <c r="B37" s="229" t="s">
        <v>531</v>
      </c>
    </row>
    <row r="39" spans="2:10">
      <c r="C39" s="240"/>
      <c r="D39" s="240"/>
      <c r="E39" s="240"/>
      <c r="F39" s="240"/>
      <c r="G39" s="240"/>
      <c r="H39" s="240"/>
    </row>
    <row r="40" spans="2:10">
      <c r="C40" s="240"/>
      <c r="D40" s="240"/>
      <c r="E40" s="240"/>
      <c r="F40" s="240"/>
      <c r="G40" s="240"/>
      <c r="H40" s="240"/>
    </row>
    <row r="41" spans="2:10">
      <c r="C41" s="240"/>
      <c r="D41" s="240"/>
      <c r="E41" s="240"/>
      <c r="F41" s="240"/>
      <c r="G41" s="240"/>
      <c r="H41" s="240"/>
    </row>
    <row r="42" spans="2:10">
      <c r="C42" s="240"/>
      <c r="D42" s="240"/>
      <c r="E42" s="240"/>
      <c r="F42" s="240"/>
      <c r="G42" s="240"/>
      <c r="H42" s="240"/>
    </row>
    <row r="43" spans="2:10">
      <c r="C43" s="240"/>
      <c r="D43" s="240"/>
      <c r="E43" s="240"/>
      <c r="F43" s="240"/>
      <c r="G43" s="240"/>
      <c r="H43" s="240"/>
    </row>
    <row r="44" spans="2:10">
      <c r="E44" s="230"/>
    </row>
    <row r="45" spans="2:10">
      <c r="F45" s="230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'F4. BALPRESUP'!Área_de_impresión</vt:lpstr>
      <vt:lpstr>'F5. EAID'!Área_de_impresión</vt:lpstr>
      <vt:lpstr>'F6b. EAEPE ADMVA'!Área_de_impresión</vt:lpstr>
      <vt:lpstr>'F6c. EAEPE FUNCION'!Área_de_impresión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Claudia Peralta</cp:lastModifiedBy>
  <cp:lastPrinted>2023-02-23T19:04:59Z</cp:lastPrinted>
  <dcterms:created xsi:type="dcterms:W3CDTF">2017-05-03T19:21:22Z</dcterms:created>
  <dcterms:modified xsi:type="dcterms:W3CDTF">2023-02-24T17:32:45Z</dcterms:modified>
</cp:coreProperties>
</file>