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trimonio-3\Documents\"/>
    </mc:Choice>
  </mc:AlternateContent>
  <xr:revisionPtr revIDLastSave="0" documentId="8_{A4AFC8E2-00CA-4A48-912E-02E2A0D1C28E}" xr6:coauthVersionLast="47" xr6:coauthVersionMax="47" xr10:uidLastSave="{00000000-0000-0000-0000-000000000000}"/>
  <bookViews>
    <workbookView xWindow="-110" yWindow="-110" windowWidth="19420" windowHeight="10420" xr2:uid="{1809FDA7-7E9E-48B2-B756-380F06B7FB0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0" i="1" l="1"/>
  <c r="F60" i="1"/>
  <c r="G58" i="1"/>
  <c r="F58" i="1"/>
  <c r="H58" i="1" s="1"/>
  <c r="H57" i="1"/>
  <c r="E57" i="1"/>
  <c r="E58" i="1" s="1"/>
  <c r="H56" i="1"/>
  <c r="E56" i="1"/>
  <c r="G54" i="1"/>
  <c r="G59" i="1" s="1"/>
  <c r="F54" i="1"/>
  <c r="H54" i="1" s="1"/>
  <c r="H53" i="1"/>
  <c r="E53" i="1"/>
  <c r="H52" i="1"/>
  <c r="H51" i="1"/>
  <c r="H50" i="1"/>
  <c r="E50" i="1"/>
  <c r="H49" i="1"/>
  <c r="H48" i="1"/>
  <c r="E48" i="1"/>
  <c r="H47" i="1"/>
  <c r="E47" i="1"/>
  <c r="H46" i="1"/>
  <c r="E46" i="1"/>
  <c r="H45" i="1"/>
  <c r="H44" i="1"/>
  <c r="H43" i="1"/>
  <c r="H42" i="1"/>
  <c r="E42" i="1"/>
  <c r="H41" i="1"/>
  <c r="E41" i="1"/>
  <c r="H40" i="1"/>
  <c r="E40" i="1"/>
  <c r="H39" i="1"/>
  <c r="E39" i="1"/>
  <c r="H38" i="1"/>
  <c r="E38" i="1"/>
  <c r="H37" i="1"/>
  <c r="E37" i="1"/>
  <c r="H36" i="1"/>
  <c r="E36" i="1"/>
  <c r="E54" i="1" s="1"/>
  <c r="H33" i="1"/>
  <c r="G33" i="1"/>
  <c r="F33" i="1"/>
  <c r="E33" i="1"/>
  <c r="E60" i="1" s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G17" i="1"/>
  <c r="H17" i="1" s="1"/>
  <c r="H16" i="1"/>
  <c r="H15" i="1"/>
  <c r="H12" i="1"/>
  <c r="H60" i="1" s="1"/>
  <c r="H59" i="1" l="1"/>
  <c r="E59" i="1"/>
  <c r="F59" i="1"/>
</calcChain>
</file>

<file path=xl/sharedStrings.xml><?xml version="1.0" encoding="utf-8"?>
<sst xmlns="http://schemas.openxmlformats.org/spreadsheetml/2006/main" count="66" uniqueCount="41">
  <si>
    <t>ÁREA DE CONTROL PATRIMONIAL</t>
  </si>
  <si>
    <t>CIERRE AL 31 DE DICIEMBRE  DEL AÑO 2022</t>
  </si>
  <si>
    <t>BIENES INMUEBLES-COMODATO</t>
  </si>
  <si>
    <t xml:space="preserve">Categoria </t>
  </si>
  <si>
    <t>Cantidad</t>
  </si>
  <si>
    <t xml:space="preserve">Costo </t>
  </si>
  <si>
    <t xml:space="preserve">Valor en Libros </t>
  </si>
  <si>
    <t xml:space="preserve">Depreciación </t>
  </si>
  <si>
    <t>Edificios y Locales</t>
  </si>
  <si>
    <t>BIENES INMUEBLES-PROPIO</t>
  </si>
  <si>
    <t>Terrenos</t>
  </si>
  <si>
    <t>Edificos y Locales</t>
  </si>
  <si>
    <t>Total</t>
  </si>
  <si>
    <t>BIENES MUEBLES-COMODATO</t>
  </si>
  <si>
    <t>Muebles de Oficina y Estantería</t>
  </si>
  <si>
    <t>Muebles excepto de Oficina y Estantería</t>
  </si>
  <si>
    <t>Eq. de Computo y de Tec. de la Inform.</t>
  </si>
  <si>
    <t xml:space="preserve">Otros Mobiliarios y Equipo de Administracion </t>
  </si>
  <si>
    <t>Equipos Audiovisuales</t>
  </si>
  <si>
    <t xml:space="preserve">Camaras Fotograficas y de Video </t>
  </si>
  <si>
    <t xml:space="preserve">Otros Equipos Educacionales </t>
  </si>
  <si>
    <t xml:space="preserve">Equipo de Defensa y  Seguridad </t>
  </si>
  <si>
    <t>Equipo de Servicio</t>
  </si>
  <si>
    <t>Equipos y Aparatos de Comunicación</t>
  </si>
  <si>
    <t>Software</t>
  </si>
  <si>
    <t>Herramientas y Maquinas-Herramientas</t>
  </si>
  <si>
    <t>Licencias Informaticas e Intelectuales</t>
  </si>
  <si>
    <t>Automóviles y Equipo Terrestre</t>
  </si>
  <si>
    <t>BIENES MUEBLES-PROPIO</t>
  </si>
  <si>
    <t>Otros Equipos Recreativos</t>
  </si>
  <si>
    <t>Equipo Médico y de Laboratorio</t>
  </si>
  <si>
    <t>Maquinaria y Equipo de Construcción</t>
  </si>
  <si>
    <t>Eq. y Aparatos de Com. y Telecom.</t>
  </si>
  <si>
    <t>Maquinaria y Equipo Electrico</t>
  </si>
  <si>
    <t>Bienes Artisticos, Culturales y Cientificos</t>
  </si>
  <si>
    <t>Otros Equipos de Transporte</t>
  </si>
  <si>
    <t>Sub Total</t>
  </si>
  <si>
    <t>ACTIVOS INTANGIBLES</t>
  </si>
  <si>
    <t>TOTAL PROPIOS</t>
  </si>
  <si>
    <t>TOTAL COMODATOS</t>
  </si>
  <si>
    <t>NOTA: EL VALOR EN LIBROS VARÍA DE ACUERDO A LA FECHA DE CONSULTA.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</si>
</sst>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;[Red]\-&quot;$&quot;#,##0.00"/>
    <numFmt numFmtId="44" formatCode="_-&quot;$&quot;* #,##0.00_-;\-&quot;$&quot;* #,##0.00_-;_-&quot;$&quot;* &quot;-&quot;??_-;_-@_-"/>
    <numFmt numFmtId="43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entury Gothic"/>
      <family val="2"/>
    </font>
    <font>
      <b/>
      <sz val="11"/>
      <name val="Century Gothic"/>
      <family val="2"/>
    </font>
    <font>
      <b/>
      <sz val="9"/>
      <name val="Century Gothic"/>
      <family val="2"/>
    </font>
    <font>
      <sz val="9"/>
      <name val="Century Gothic"/>
      <family val="2"/>
    </font>
    <font>
      <sz val="9"/>
      <color theme="1"/>
      <name val="Century Gothic"/>
      <family val="2"/>
    </font>
    <font>
      <b/>
      <sz val="9"/>
      <color theme="1"/>
      <name val="Century Gothic"/>
      <family val="2"/>
    </font>
    <font>
      <b/>
      <sz val="9"/>
      <color rgb="FF000000"/>
      <name val="Century Gothic"/>
      <family val="2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9"/>
      <color rgb="FF00000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wrapText="1"/>
    </xf>
    <xf numFmtId="44" fontId="8" fillId="0" borderId="8" xfId="0" applyNumberFormat="1" applyFont="1" applyBorder="1" applyAlignment="1">
      <alignment wrapText="1"/>
    </xf>
    <xf numFmtId="44" fontId="5" fillId="0" borderId="8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wrapText="1"/>
    </xf>
    <xf numFmtId="8" fontId="9" fillId="3" borderId="10" xfId="0" applyNumberFormat="1" applyFont="1" applyFill="1" applyBorder="1" applyAlignment="1">
      <alignment vertical="top" wrapText="1"/>
    </xf>
    <xf numFmtId="8" fontId="9" fillId="3" borderId="11" xfId="0" applyNumberFormat="1" applyFont="1" applyFill="1" applyBorder="1" applyAlignment="1">
      <alignment vertical="top" wrapText="1"/>
    </xf>
    <xf numFmtId="0" fontId="6" fillId="0" borderId="12" xfId="0" applyFont="1" applyBorder="1" applyAlignment="1">
      <alignment horizontal="center" wrapText="1"/>
    </xf>
    <xf numFmtId="8" fontId="9" fillId="3" borderId="13" xfId="0" applyNumberFormat="1" applyFont="1" applyFill="1" applyBorder="1" applyAlignment="1">
      <alignment vertical="top" wrapText="1"/>
    </xf>
    <xf numFmtId="0" fontId="7" fillId="0" borderId="8" xfId="0" applyFont="1" applyBorder="1" applyAlignment="1">
      <alignment horizontal="center" vertical="center" wrapText="1"/>
    </xf>
    <xf numFmtId="44" fontId="10" fillId="3" borderId="9" xfId="0" applyNumberFormat="1" applyFont="1" applyFill="1" applyBorder="1" applyAlignment="1">
      <alignment vertical="top" wrapText="1"/>
    </xf>
    <xf numFmtId="44" fontId="10" fillId="3" borderId="8" xfId="0" applyNumberFormat="1" applyFont="1" applyFill="1" applyBorder="1" applyAlignment="1">
      <alignment vertical="top" wrapText="1"/>
    </xf>
    <xf numFmtId="44" fontId="4" fillId="0" borderId="8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3" fontId="5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4" fontId="5" fillId="0" borderId="8" xfId="0" applyNumberFormat="1" applyFont="1" applyBorder="1" applyAlignment="1">
      <alignment horizontal="center" wrapText="1"/>
    </xf>
    <xf numFmtId="0" fontId="6" fillId="0" borderId="8" xfId="0" applyFont="1" applyBorder="1" applyAlignment="1">
      <alignment vertical="center" wrapText="1"/>
    </xf>
    <xf numFmtId="0" fontId="4" fillId="2" borderId="8" xfId="0" applyFont="1" applyFill="1" applyBorder="1" applyAlignment="1">
      <alignment horizontal="center" vertical="center" wrapText="1"/>
    </xf>
    <xf numFmtId="3" fontId="4" fillId="2" borderId="8" xfId="1" applyNumberFormat="1" applyFont="1" applyFill="1" applyBorder="1" applyAlignment="1">
      <alignment horizontal="center" vertical="center" wrapText="1"/>
    </xf>
    <xf numFmtId="44" fontId="4" fillId="2" borderId="8" xfId="0" applyNumberFormat="1" applyFont="1" applyFill="1" applyBorder="1" applyAlignment="1">
      <alignment horizontal="center" vertical="center" wrapText="1"/>
    </xf>
    <xf numFmtId="44" fontId="5" fillId="2" borderId="8" xfId="0" applyNumberFormat="1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left" vertical="center" wrapText="1"/>
    </xf>
    <xf numFmtId="3" fontId="11" fillId="0" borderId="8" xfId="0" applyNumberFormat="1" applyFont="1" applyBorder="1" applyAlignment="1">
      <alignment horizontal="center" vertical="center" wrapText="1"/>
    </xf>
    <xf numFmtId="44" fontId="9" fillId="3" borderId="10" xfId="0" applyNumberFormat="1" applyFont="1" applyFill="1" applyBorder="1" applyAlignment="1">
      <alignment vertical="top" wrapText="1"/>
    </xf>
    <xf numFmtId="44" fontId="9" fillId="3" borderId="11" xfId="0" applyNumberFormat="1" applyFont="1" applyFill="1" applyBorder="1" applyAlignment="1">
      <alignment vertical="top" wrapText="1"/>
    </xf>
    <xf numFmtId="0" fontId="11" fillId="0" borderId="8" xfId="0" applyFont="1" applyBorder="1" applyAlignment="1">
      <alignment horizontal="center" vertical="center" wrapText="1"/>
    </xf>
    <xf numFmtId="44" fontId="9" fillId="3" borderId="14" xfId="0" applyNumberFormat="1" applyFont="1" applyFill="1" applyBorder="1" applyAlignment="1">
      <alignment vertical="top" wrapText="1"/>
    </xf>
    <xf numFmtId="0" fontId="5" fillId="0" borderId="8" xfId="0" applyFont="1" applyBorder="1" applyAlignment="1">
      <alignment vertical="center" wrapText="1"/>
    </xf>
    <xf numFmtId="0" fontId="6" fillId="0" borderId="8" xfId="0" applyFont="1" applyBorder="1" applyAlignment="1">
      <alignment vertical="center"/>
    </xf>
    <xf numFmtId="0" fontId="5" fillId="0" borderId="11" xfId="0" applyFont="1" applyBorder="1" applyAlignment="1">
      <alignment vertical="center" wrapText="1"/>
    </xf>
    <xf numFmtId="44" fontId="9" fillId="3" borderId="13" xfId="0" applyNumberFormat="1" applyFont="1" applyFill="1" applyBorder="1" applyAlignment="1">
      <alignment vertical="top" wrapText="1"/>
    </xf>
    <xf numFmtId="3" fontId="8" fillId="2" borderId="8" xfId="0" applyNumberFormat="1" applyFont="1" applyFill="1" applyBorder="1" applyAlignment="1">
      <alignment horizontal="center" vertical="center" wrapText="1"/>
    </xf>
    <xf numFmtId="44" fontId="8" fillId="2" borderId="8" xfId="0" applyNumberFormat="1" applyFont="1" applyFill="1" applyBorder="1" applyAlignment="1">
      <alignment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wrapText="1"/>
    </xf>
    <xf numFmtId="0" fontId="11" fillId="0" borderId="18" xfId="0" applyFont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44" fontId="8" fillId="2" borderId="8" xfId="1" applyNumberFormat="1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3" fontId="8" fillId="3" borderId="8" xfId="0" applyNumberFormat="1" applyFont="1" applyFill="1" applyBorder="1" applyAlignment="1">
      <alignment horizontal="center" vertical="center" wrapText="1"/>
    </xf>
    <xf numFmtId="44" fontId="8" fillId="3" borderId="8" xfId="0" applyNumberFormat="1" applyFont="1" applyFill="1" applyBorder="1" applyAlignment="1">
      <alignment horizontal="center" vertical="center" wrapText="1"/>
    </xf>
    <xf numFmtId="3" fontId="4" fillId="2" borderId="8" xfId="0" applyNumberFormat="1" applyFont="1" applyFill="1" applyBorder="1" applyAlignment="1">
      <alignment horizontal="center" vertical="center" wrapText="1"/>
    </xf>
    <xf numFmtId="44" fontId="4" fillId="2" borderId="8" xfId="2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left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76C75-B32E-42C3-9B48-C7F5332B710C}">
  <dimension ref="D7:H61"/>
  <sheetViews>
    <sheetView tabSelected="1" workbookViewId="0">
      <selection activeCell="G4" sqref="G4"/>
    </sheetView>
  </sheetViews>
  <sheetFormatPr baseColWidth="10" defaultRowHeight="16" customHeight="1" x14ac:dyDescent="0.35"/>
  <cols>
    <col min="4" max="4" width="38.08984375" customWidth="1"/>
    <col min="6" max="6" width="14.08984375" customWidth="1"/>
    <col min="7" max="7" width="14.6328125" customWidth="1"/>
    <col min="8" max="8" width="18.6328125" customWidth="1"/>
  </cols>
  <sheetData>
    <row r="7" spans="4:8" ht="16" customHeight="1" thickBot="1" x14ac:dyDescent="0.4"/>
    <row r="8" spans="4:8" ht="16" customHeight="1" thickBot="1" x14ac:dyDescent="0.4">
      <c r="D8" s="1" t="s">
        <v>0</v>
      </c>
      <c r="E8" s="2"/>
      <c r="F8" s="2"/>
      <c r="G8" s="2"/>
      <c r="H8" s="3"/>
    </row>
    <row r="9" spans="4:8" ht="16" customHeight="1" x14ac:dyDescent="0.35">
      <c r="D9" s="4" t="s">
        <v>1</v>
      </c>
      <c r="E9" s="5"/>
      <c r="F9" s="5"/>
      <c r="G9" s="5"/>
      <c r="H9" s="6"/>
    </row>
    <row r="10" spans="4:8" ht="16" customHeight="1" x14ac:dyDescent="0.35">
      <c r="D10" s="7" t="s">
        <v>2</v>
      </c>
      <c r="E10" s="7"/>
      <c r="F10" s="7"/>
      <c r="G10" s="7"/>
      <c r="H10" s="7"/>
    </row>
    <row r="11" spans="4:8" ht="16" customHeight="1" x14ac:dyDescent="0.35">
      <c r="D11" s="8" t="s">
        <v>3</v>
      </c>
      <c r="E11" s="8" t="s">
        <v>4</v>
      </c>
      <c r="F11" s="8" t="s">
        <v>5</v>
      </c>
      <c r="G11" s="8" t="s">
        <v>6</v>
      </c>
      <c r="H11" s="8" t="s">
        <v>7</v>
      </c>
    </row>
    <row r="12" spans="4:8" ht="16" customHeight="1" x14ac:dyDescent="0.35">
      <c r="D12" s="9" t="s">
        <v>8</v>
      </c>
      <c r="E12" s="10">
        <v>14</v>
      </c>
      <c r="F12" s="11">
        <v>14</v>
      </c>
      <c r="G12" s="11">
        <v>14</v>
      </c>
      <c r="H12" s="12">
        <f>F12-G12</f>
        <v>0</v>
      </c>
    </row>
    <row r="13" spans="4:8" ht="16" customHeight="1" x14ac:dyDescent="0.35">
      <c r="D13" s="13" t="s">
        <v>9</v>
      </c>
      <c r="E13" s="13"/>
      <c r="F13" s="13"/>
      <c r="G13" s="13"/>
      <c r="H13" s="13"/>
    </row>
    <row r="14" spans="4:8" ht="16" customHeight="1" x14ac:dyDescent="0.35">
      <c r="D14" s="14" t="s">
        <v>3</v>
      </c>
      <c r="E14" s="14" t="s">
        <v>4</v>
      </c>
      <c r="F14" s="15" t="s">
        <v>5</v>
      </c>
      <c r="G14" s="14" t="s">
        <v>6</v>
      </c>
      <c r="H14" s="14" t="s">
        <v>7</v>
      </c>
    </row>
    <row r="15" spans="4:8" ht="16" customHeight="1" x14ac:dyDescent="0.35">
      <c r="D15" s="9" t="s">
        <v>10</v>
      </c>
      <c r="E15" s="16">
        <v>13</v>
      </c>
      <c r="F15" s="17">
        <v>23542255.960000001</v>
      </c>
      <c r="G15" s="18">
        <v>23542255.960000001</v>
      </c>
      <c r="H15" s="12">
        <f t="shared" ref="H15:H17" si="0">F15-G15</f>
        <v>0</v>
      </c>
    </row>
    <row r="16" spans="4:8" ht="16" customHeight="1" x14ac:dyDescent="0.35">
      <c r="D16" s="9" t="s">
        <v>11</v>
      </c>
      <c r="E16" s="19">
        <v>15</v>
      </c>
      <c r="F16" s="17">
        <v>43304773.020000003</v>
      </c>
      <c r="G16" s="20">
        <v>28208355.489999998</v>
      </c>
      <c r="H16" s="12">
        <f t="shared" si="0"/>
        <v>15096417.530000005</v>
      </c>
    </row>
    <row r="17" spans="4:8" ht="16" customHeight="1" x14ac:dyDescent="0.35">
      <c r="D17" s="21" t="s">
        <v>12</v>
      </c>
      <c r="E17" s="10">
        <v>28</v>
      </c>
      <c r="F17" s="22">
        <v>66847028.979999997</v>
      </c>
      <c r="G17" s="23">
        <f>SUM(G15:G16)</f>
        <v>51750611.450000003</v>
      </c>
      <c r="H17" s="24">
        <f t="shared" si="0"/>
        <v>15096417.529999994</v>
      </c>
    </row>
    <row r="18" spans="4:8" ht="16" customHeight="1" x14ac:dyDescent="0.35">
      <c r="D18" s="25" t="s">
        <v>13</v>
      </c>
      <c r="E18" s="25"/>
      <c r="F18" s="25"/>
      <c r="G18" s="25"/>
      <c r="H18" s="25"/>
    </row>
    <row r="19" spans="4:8" ht="16" customHeight="1" x14ac:dyDescent="0.35">
      <c r="D19" s="26" t="s">
        <v>14</v>
      </c>
      <c r="E19" s="27">
        <v>2272</v>
      </c>
      <c r="F19" s="12">
        <v>2272</v>
      </c>
      <c r="G19" s="12">
        <v>2272</v>
      </c>
      <c r="H19" s="12">
        <f t="shared" ref="H19:H33" si="1">F19-G19</f>
        <v>0</v>
      </c>
    </row>
    <row r="20" spans="4:8" ht="16" customHeight="1" x14ac:dyDescent="0.35">
      <c r="D20" s="26" t="s">
        <v>15</v>
      </c>
      <c r="E20" s="28">
        <v>51</v>
      </c>
      <c r="F20" s="12">
        <v>51</v>
      </c>
      <c r="G20" s="12">
        <v>51</v>
      </c>
      <c r="H20" s="12">
        <f t="shared" si="1"/>
        <v>0</v>
      </c>
    </row>
    <row r="21" spans="4:8" ht="16" customHeight="1" x14ac:dyDescent="0.35">
      <c r="D21" s="26" t="s">
        <v>16</v>
      </c>
      <c r="E21" s="27">
        <v>2292</v>
      </c>
      <c r="F21" s="29">
        <v>2292</v>
      </c>
      <c r="G21" s="29">
        <v>2292</v>
      </c>
      <c r="H21" s="29">
        <f t="shared" si="1"/>
        <v>0</v>
      </c>
    </row>
    <row r="22" spans="4:8" ht="16" customHeight="1" x14ac:dyDescent="0.35">
      <c r="D22" s="26" t="s">
        <v>17</v>
      </c>
      <c r="E22" s="28">
        <v>12</v>
      </c>
      <c r="F22" s="29">
        <v>12</v>
      </c>
      <c r="G22" s="29">
        <v>12</v>
      </c>
      <c r="H22" s="29">
        <f t="shared" si="1"/>
        <v>0</v>
      </c>
    </row>
    <row r="23" spans="4:8" ht="16" customHeight="1" x14ac:dyDescent="0.35">
      <c r="D23" s="26" t="s">
        <v>18</v>
      </c>
      <c r="E23" s="28">
        <v>81</v>
      </c>
      <c r="F23" s="29">
        <v>81</v>
      </c>
      <c r="G23" s="29">
        <v>81</v>
      </c>
      <c r="H23" s="29">
        <f t="shared" si="1"/>
        <v>0</v>
      </c>
    </row>
    <row r="24" spans="4:8" ht="16" customHeight="1" x14ac:dyDescent="0.35">
      <c r="D24" s="26" t="s">
        <v>19</v>
      </c>
      <c r="E24" s="28">
        <v>63</v>
      </c>
      <c r="F24" s="29">
        <v>63</v>
      </c>
      <c r="G24" s="29">
        <v>63</v>
      </c>
      <c r="H24" s="29">
        <f t="shared" si="1"/>
        <v>0</v>
      </c>
    </row>
    <row r="25" spans="4:8" ht="16" customHeight="1" x14ac:dyDescent="0.35">
      <c r="D25" s="26" t="s">
        <v>20</v>
      </c>
      <c r="E25" s="28">
        <v>88</v>
      </c>
      <c r="F25" s="29">
        <v>88</v>
      </c>
      <c r="G25" s="29">
        <v>88</v>
      </c>
      <c r="H25" s="29">
        <f t="shared" si="1"/>
        <v>0</v>
      </c>
    </row>
    <row r="26" spans="4:8" ht="16" customHeight="1" x14ac:dyDescent="0.35">
      <c r="D26" s="30" t="s">
        <v>21</v>
      </c>
      <c r="E26" s="28">
        <v>6</v>
      </c>
      <c r="F26" s="29">
        <v>6</v>
      </c>
      <c r="G26" s="29">
        <v>6</v>
      </c>
      <c r="H26" s="29">
        <f t="shared" si="1"/>
        <v>0</v>
      </c>
    </row>
    <row r="27" spans="4:8" ht="16" customHeight="1" x14ac:dyDescent="0.35">
      <c r="D27" s="26" t="s">
        <v>22</v>
      </c>
      <c r="E27" s="28">
        <v>5</v>
      </c>
      <c r="F27" s="29">
        <v>5</v>
      </c>
      <c r="G27" s="29">
        <v>5</v>
      </c>
      <c r="H27" s="29">
        <f t="shared" si="1"/>
        <v>0</v>
      </c>
    </row>
    <row r="28" spans="4:8" ht="16" customHeight="1" x14ac:dyDescent="0.35">
      <c r="D28" s="26" t="s">
        <v>23</v>
      </c>
      <c r="E28" s="28">
        <v>26</v>
      </c>
      <c r="F28" s="12">
        <v>26</v>
      </c>
      <c r="G28" s="12">
        <v>26</v>
      </c>
      <c r="H28" s="12">
        <f t="shared" si="1"/>
        <v>0</v>
      </c>
    </row>
    <row r="29" spans="4:8" ht="16" customHeight="1" x14ac:dyDescent="0.35">
      <c r="D29" s="26" t="s">
        <v>24</v>
      </c>
      <c r="E29" s="28">
        <v>48</v>
      </c>
      <c r="F29" s="29">
        <v>48</v>
      </c>
      <c r="G29" s="29">
        <v>48</v>
      </c>
      <c r="H29" s="12">
        <f t="shared" si="1"/>
        <v>0</v>
      </c>
    </row>
    <row r="30" spans="4:8" ht="16" customHeight="1" x14ac:dyDescent="0.35">
      <c r="D30" s="26" t="s">
        <v>25</v>
      </c>
      <c r="E30" s="28">
        <v>3</v>
      </c>
      <c r="F30" s="29">
        <v>3</v>
      </c>
      <c r="G30" s="29">
        <v>3</v>
      </c>
      <c r="H30" s="29">
        <f t="shared" si="1"/>
        <v>0</v>
      </c>
    </row>
    <row r="31" spans="4:8" ht="16" customHeight="1" x14ac:dyDescent="0.35">
      <c r="D31" s="26" t="s">
        <v>26</v>
      </c>
      <c r="E31" s="28">
        <v>12</v>
      </c>
      <c r="F31" s="29">
        <v>12</v>
      </c>
      <c r="G31" s="29">
        <v>12</v>
      </c>
      <c r="H31" s="29">
        <f t="shared" si="1"/>
        <v>0</v>
      </c>
    </row>
    <row r="32" spans="4:8" ht="16" customHeight="1" x14ac:dyDescent="0.35">
      <c r="D32" s="26" t="s">
        <v>27</v>
      </c>
      <c r="E32" s="28">
        <v>1</v>
      </c>
      <c r="F32" s="29">
        <v>1</v>
      </c>
      <c r="G32" s="29">
        <v>1</v>
      </c>
      <c r="H32" s="29">
        <f t="shared" si="1"/>
        <v>0</v>
      </c>
    </row>
    <row r="33" spans="4:8" ht="16" customHeight="1" x14ac:dyDescent="0.35">
      <c r="D33" s="31" t="s">
        <v>12</v>
      </c>
      <c r="E33" s="32">
        <f>SUM(E19:E32)</f>
        <v>4960</v>
      </c>
      <c r="F33" s="33">
        <f>SUM(F19:F32)</f>
        <v>4960</v>
      </c>
      <c r="G33" s="33">
        <f>SUM(G19:G32)</f>
        <v>4960</v>
      </c>
      <c r="H33" s="34">
        <f t="shared" si="1"/>
        <v>0</v>
      </c>
    </row>
    <row r="34" spans="4:8" ht="16" customHeight="1" x14ac:dyDescent="0.35">
      <c r="D34" s="7" t="s">
        <v>28</v>
      </c>
      <c r="E34" s="7"/>
      <c r="F34" s="7"/>
      <c r="G34" s="7"/>
      <c r="H34" s="7"/>
    </row>
    <row r="35" spans="4:8" ht="16" customHeight="1" x14ac:dyDescent="0.35">
      <c r="D35" s="31" t="s">
        <v>3</v>
      </c>
      <c r="E35" s="31" t="s">
        <v>4</v>
      </c>
      <c r="F35" s="35" t="s">
        <v>5</v>
      </c>
      <c r="G35" s="31" t="s">
        <v>6</v>
      </c>
      <c r="H35" s="31" t="s">
        <v>7</v>
      </c>
    </row>
    <row r="36" spans="4:8" ht="16" customHeight="1" x14ac:dyDescent="0.35">
      <c r="D36" s="36" t="s">
        <v>14</v>
      </c>
      <c r="E36" s="37">
        <f>6054+64+348+2+39+16+18+4+20+4+77+58+27+4+43+2-127+47</f>
        <v>6700</v>
      </c>
      <c r="F36" s="38">
        <v>11709523.210000001</v>
      </c>
      <c r="G36" s="39">
        <v>5650551.8399999999</v>
      </c>
      <c r="H36" s="29">
        <f t="shared" ref="H36:H54" si="2">F36-G36</f>
        <v>6058971.370000001</v>
      </c>
    </row>
    <row r="37" spans="4:8" ht="16" customHeight="1" x14ac:dyDescent="0.35">
      <c r="D37" s="36" t="s">
        <v>15</v>
      </c>
      <c r="E37" s="40">
        <f>572+15+7+1+7+2+5+1+5+1+1-48+54</f>
        <v>623</v>
      </c>
      <c r="F37" s="38">
        <v>1785224.98</v>
      </c>
      <c r="G37" s="41">
        <v>1253676.08</v>
      </c>
      <c r="H37" s="29">
        <f t="shared" si="2"/>
        <v>531548.89999999991</v>
      </c>
    </row>
    <row r="38" spans="4:8" ht="16" customHeight="1" x14ac:dyDescent="0.35">
      <c r="D38" s="36" t="s">
        <v>16</v>
      </c>
      <c r="E38" s="27">
        <f>2503+20+1+280+3+11+3+4+8+6+39+2+4+4+1+1+3-239+20+1+27</f>
        <v>2702</v>
      </c>
      <c r="F38" s="38">
        <v>22600391.870000001</v>
      </c>
      <c r="G38" s="41">
        <v>2843208.24</v>
      </c>
      <c r="H38" s="29">
        <f t="shared" si="2"/>
        <v>19757183.630000003</v>
      </c>
    </row>
    <row r="39" spans="4:8" ht="16" customHeight="1" x14ac:dyDescent="0.35">
      <c r="D39" s="36" t="s">
        <v>17</v>
      </c>
      <c r="E39" s="40">
        <f>375+2+2+1+2+4-42+1+2</f>
        <v>347</v>
      </c>
      <c r="F39" s="38">
        <v>690579.95</v>
      </c>
      <c r="G39" s="41">
        <v>316317.89</v>
      </c>
      <c r="H39" s="29">
        <f t="shared" si="2"/>
        <v>374262.05999999994</v>
      </c>
    </row>
    <row r="40" spans="4:8" ht="16" customHeight="1" x14ac:dyDescent="0.35">
      <c r="D40" s="42" t="s">
        <v>18</v>
      </c>
      <c r="E40" s="40">
        <f>60+1+1+3+4+1</f>
        <v>70</v>
      </c>
      <c r="F40" s="38">
        <v>793840.04</v>
      </c>
      <c r="G40" s="41">
        <v>240393.87</v>
      </c>
      <c r="H40" s="29">
        <f t="shared" si="2"/>
        <v>553446.17000000004</v>
      </c>
    </row>
    <row r="41" spans="4:8" ht="16" customHeight="1" x14ac:dyDescent="0.35">
      <c r="D41" s="30" t="s">
        <v>19</v>
      </c>
      <c r="E41" s="40">
        <f>233+15+10+1+2+1</f>
        <v>262</v>
      </c>
      <c r="F41" s="38">
        <v>2766130.47</v>
      </c>
      <c r="G41" s="41">
        <v>384793.52</v>
      </c>
      <c r="H41" s="29">
        <f t="shared" si="2"/>
        <v>2381336.9500000002</v>
      </c>
    </row>
    <row r="42" spans="4:8" ht="16" customHeight="1" x14ac:dyDescent="0.35">
      <c r="D42" s="26" t="s">
        <v>20</v>
      </c>
      <c r="E42" s="40">
        <f>61+28+7+2+3+2+1-2</f>
        <v>102</v>
      </c>
      <c r="F42" s="38">
        <v>639371.13</v>
      </c>
      <c r="G42" s="41">
        <v>185195.36</v>
      </c>
      <c r="H42" s="29">
        <f t="shared" si="2"/>
        <v>454175.77</v>
      </c>
    </row>
    <row r="43" spans="4:8" ht="16" customHeight="1" x14ac:dyDescent="0.35">
      <c r="D43" s="42" t="s">
        <v>29</v>
      </c>
      <c r="E43" s="40">
        <v>5</v>
      </c>
      <c r="F43" s="38">
        <v>32671.39</v>
      </c>
      <c r="G43" s="41">
        <v>4021.36</v>
      </c>
      <c r="H43" s="29">
        <f t="shared" si="2"/>
        <v>28650.03</v>
      </c>
    </row>
    <row r="44" spans="4:8" ht="16" customHeight="1" x14ac:dyDescent="0.35">
      <c r="D44" s="30" t="s">
        <v>30</v>
      </c>
      <c r="E44" s="40">
        <v>1</v>
      </c>
      <c r="F44" s="38">
        <v>13100.01</v>
      </c>
      <c r="G44" s="41">
        <v>1</v>
      </c>
      <c r="H44" s="29">
        <f t="shared" si="2"/>
        <v>13099.01</v>
      </c>
    </row>
    <row r="45" spans="4:8" ht="16" customHeight="1" x14ac:dyDescent="0.35">
      <c r="D45" s="30" t="s">
        <v>21</v>
      </c>
      <c r="E45" s="40">
        <v>1</v>
      </c>
      <c r="F45" s="38">
        <v>48314</v>
      </c>
      <c r="G45" s="41">
        <v>1</v>
      </c>
      <c r="H45" s="29">
        <f t="shared" si="2"/>
        <v>48313</v>
      </c>
    </row>
    <row r="46" spans="4:8" ht="16" customHeight="1" x14ac:dyDescent="0.35">
      <c r="D46" s="30" t="s">
        <v>31</v>
      </c>
      <c r="E46" s="40">
        <f>29+1</f>
        <v>30</v>
      </c>
      <c r="F46" s="38">
        <v>17278.259999999998</v>
      </c>
      <c r="G46" s="41">
        <v>7467.64</v>
      </c>
      <c r="H46" s="29">
        <f t="shared" si="2"/>
        <v>9810.619999999999</v>
      </c>
    </row>
    <row r="47" spans="4:8" ht="16" customHeight="1" x14ac:dyDescent="0.35">
      <c r="D47" s="30" t="s">
        <v>22</v>
      </c>
      <c r="E47" s="40">
        <f>183+2+1+9+9+2</f>
        <v>206</v>
      </c>
      <c r="F47" s="38">
        <v>3669289.84</v>
      </c>
      <c r="G47" s="41">
        <v>1491605.57</v>
      </c>
      <c r="H47" s="29">
        <f t="shared" si="2"/>
        <v>2177684.2699999996</v>
      </c>
    </row>
    <row r="48" spans="4:8" ht="16" customHeight="1" x14ac:dyDescent="0.35">
      <c r="D48" s="30" t="s">
        <v>32</v>
      </c>
      <c r="E48" s="40">
        <f>277+1+1+5+3+1+1+3-11+10</f>
        <v>291</v>
      </c>
      <c r="F48" s="38">
        <v>913974.17</v>
      </c>
      <c r="G48" s="41">
        <v>266076.74</v>
      </c>
      <c r="H48" s="29">
        <f t="shared" si="2"/>
        <v>647897.43000000005</v>
      </c>
    </row>
    <row r="49" spans="4:8" ht="16" customHeight="1" x14ac:dyDescent="0.35">
      <c r="D49" s="42" t="s">
        <v>33</v>
      </c>
      <c r="E49" s="40">
        <v>8</v>
      </c>
      <c r="F49" s="38">
        <v>243913.12</v>
      </c>
      <c r="G49" s="41">
        <v>138654.71</v>
      </c>
      <c r="H49" s="29">
        <f t="shared" si="2"/>
        <v>105258.41</v>
      </c>
    </row>
    <row r="50" spans="4:8" ht="16" customHeight="1" x14ac:dyDescent="0.35">
      <c r="D50" s="30" t="s">
        <v>25</v>
      </c>
      <c r="E50" s="40">
        <f>49-2</f>
        <v>47</v>
      </c>
      <c r="F50" s="38">
        <v>12233.45</v>
      </c>
      <c r="G50" s="41">
        <v>3059.59</v>
      </c>
      <c r="H50" s="29">
        <f t="shared" si="2"/>
        <v>9173.86</v>
      </c>
    </row>
    <row r="51" spans="4:8" ht="16" customHeight="1" x14ac:dyDescent="0.35">
      <c r="D51" s="30" t="s">
        <v>34</v>
      </c>
      <c r="E51" s="40">
        <v>1</v>
      </c>
      <c r="F51" s="38">
        <v>290000</v>
      </c>
      <c r="G51" s="41">
        <v>290000</v>
      </c>
      <c r="H51" s="29">
        <f t="shared" si="2"/>
        <v>0</v>
      </c>
    </row>
    <row r="52" spans="4:8" ht="16" customHeight="1" x14ac:dyDescent="0.35">
      <c r="D52" s="43" t="s">
        <v>27</v>
      </c>
      <c r="E52" s="40">
        <v>25</v>
      </c>
      <c r="F52" s="38">
        <v>7590049.0099999998</v>
      </c>
      <c r="G52" s="41">
        <v>821705.6</v>
      </c>
      <c r="H52" s="29">
        <f t="shared" si="2"/>
        <v>6768343.4100000001</v>
      </c>
    </row>
    <row r="53" spans="4:8" ht="16" customHeight="1" x14ac:dyDescent="0.35">
      <c r="D53" s="44" t="s">
        <v>35</v>
      </c>
      <c r="E53" s="40">
        <f>5+4</f>
        <v>9</v>
      </c>
      <c r="F53" s="38">
        <v>264905.64</v>
      </c>
      <c r="G53" s="45">
        <v>136710.64000000001</v>
      </c>
      <c r="H53" s="29">
        <f t="shared" si="2"/>
        <v>128195</v>
      </c>
    </row>
    <row r="54" spans="4:8" ht="16" customHeight="1" x14ac:dyDescent="0.35">
      <c r="D54" s="31" t="s">
        <v>36</v>
      </c>
      <c r="E54" s="46">
        <f>SUM(E36:E53)</f>
        <v>11430</v>
      </c>
      <c r="F54" s="47">
        <f>SUM(F36:F53)</f>
        <v>54080790.540000007</v>
      </c>
      <c r="G54" s="47">
        <f>SUM(G36:G53)</f>
        <v>14033440.65</v>
      </c>
      <c r="H54" s="33">
        <f t="shared" si="2"/>
        <v>40047349.890000008</v>
      </c>
    </row>
    <row r="55" spans="4:8" ht="16" customHeight="1" x14ac:dyDescent="0.35">
      <c r="D55" s="48" t="s">
        <v>37</v>
      </c>
      <c r="E55" s="49"/>
      <c r="F55" s="49"/>
      <c r="G55" s="49"/>
      <c r="H55" s="50"/>
    </row>
    <row r="56" spans="4:8" ht="16" customHeight="1" x14ac:dyDescent="0.35">
      <c r="D56" s="26" t="s">
        <v>24</v>
      </c>
      <c r="E56" s="51">
        <f>7+1+1+1</f>
        <v>10</v>
      </c>
      <c r="F56" s="38">
        <v>135064.98000000001</v>
      </c>
      <c r="G56" s="41">
        <v>2329</v>
      </c>
      <c r="H56" s="12">
        <f>F56-G56</f>
        <v>132735.98000000001</v>
      </c>
    </row>
    <row r="57" spans="4:8" ht="16" customHeight="1" x14ac:dyDescent="0.35">
      <c r="D57" s="26" t="s">
        <v>26</v>
      </c>
      <c r="E57" s="52">
        <f>127+20+1+1+1+1+1+1+1+1</f>
        <v>155</v>
      </c>
      <c r="F57" s="38">
        <v>3373951.03</v>
      </c>
      <c r="G57" s="45">
        <v>62160.800000000003</v>
      </c>
      <c r="H57" s="12">
        <f>F57-G57</f>
        <v>3311790.23</v>
      </c>
    </row>
    <row r="58" spans="4:8" ht="16" customHeight="1" x14ac:dyDescent="0.35">
      <c r="D58" s="31" t="s">
        <v>36</v>
      </c>
      <c r="E58" s="53">
        <f>SUM(E56:E57)</f>
        <v>165</v>
      </c>
      <c r="F58" s="54">
        <f>SUM(F56:F57)</f>
        <v>3509016.01</v>
      </c>
      <c r="G58" s="54">
        <f>SUM(G56:G57)</f>
        <v>64489.8</v>
      </c>
      <c r="H58" s="33">
        <f>F58-G58</f>
        <v>3444526.21</v>
      </c>
    </row>
    <row r="59" spans="4:8" ht="16" customHeight="1" x14ac:dyDescent="0.35">
      <c r="D59" s="55" t="s">
        <v>38</v>
      </c>
      <c r="E59" s="56">
        <f>SUM(E17,E54,E58)</f>
        <v>11623</v>
      </c>
      <c r="F59" s="57">
        <f t="shared" ref="F59:H59" si="3">SUM(F17,F54,F58)</f>
        <v>124436835.53000002</v>
      </c>
      <c r="G59" s="57">
        <f t="shared" si="3"/>
        <v>65848541.899999999</v>
      </c>
      <c r="H59" s="57">
        <f t="shared" si="3"/>
        <v>58588293.630000003</v>
      </c>
    </row>
    <row r="60" spans="4:8" ht="16" customHeight="1" x14ac:dyDescent="0.35">
      <c r="D60" s="31" t="s">
        <v>39</v>
      </c>
      <c r="E60" s="58">
        <f>SUM(E12,E33)</f>
        <v>4974</v>
      </c>
      <c r="F60" s="59">
        <f>SUM(F12,F33)</f>
        <v>4974</v>
      </c>
      <c r="G60" s="59">
        <f>SUM(G12,G33)</f>
        <v>4974</v>
      </c>
      <c r="H60" s="59">
        <f>SUM(H12,H33)</f>
        <v>0</v>
      </c>
    </row>
    <row r="61" spans="4:8" ht="16" customHeight="1" x14ac:dyDescent="0.35">
      <c r="D61" s="60" t="s">
        <v>40</v>
      </c>
      <c r="E61" s="60"/>
      <c r="F61" s="60"/>
      <c r="G61" s="60"/>
      <c r="H61" s="60"/>
    </row>
  </sheetData>
  <mergeCells count="8">
    <mergeCell ref="D55:H55"/>
    <mergeCell ref="D61:H61"/>
    <mergeCell ref="D8:H8"/>
    <mergeCell ref="D9:H9"/>
    <mergeCell ref="D10:H10"/>
    <mergeCell ref="D13:H13"/>
    <mergeCell ref="D18:H18"/>
    <mergeCell ref="D34:H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Patrimonio-3</dc:creator>
  <cp:lastModifiedBy>Patrimonio-3</cp:lastModifiedBy>
  <dcterms:created xsi:type="dcterms:W3CDTF">2023-02-07T20:38:16Z</dcterms:created>
  <dcterms:modified xsi:type="dcterms:W3CDTF">2023-02-07T20:39:52Z</dcterms:modified>
</cp:coreProperties>
</file>