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021\ESTADOS FINANCIEROS 2021\TRIMESTRALES FINANZAS\CUARTO TRIMESTRE 2021\IV. Información adicional\"/>
    </mc:Choice>
  </mc:AlternateContent>
  <bookViews>
    <workbookView xWindow="450" yWindow="30" windowWidth="19740" windowHeight="10095" tabRatio="724" activeTab="8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0">'F1. ESF'!$A$1:$N$77</definedName>
    <definedName name="_xlnm.Print_Area" localSheetId="1">'F2. IADPyOP'!$A$2:$I$40</definedName>
    <definedName name="_xlnm.Print_Area" localSheetId="2">'F3. IAODF'!$A$3:$K$22</definedName>
    <definedName name="_xlnm.Print_Area" localSheetId="3">'F4. BALPRESUP'!$D$5:$G$58</definedName>
    <definedName name="_xlnm.Print_Area" localSheetId="4">'F5. EAID'!$A$2:$G$70</definedName>
    <definedName name="_xlnm.Print_Area" localSheetId="5">'F6a. EAEPE OG'!$B$2:$I$156</definedName>
    <definedName name="_xlnm.Print_Area" localSheetId="6">'F6b. EAEPE ADMVA'!$A$1:$G$33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52511"/>
</workbook>
</file>

<file path=xl/calcChain.xml><?xml version="1.0" encoding="utf-8"?>
<calcChain xmlns="http://schemas.openxmlformats.org/spreadsheetml/2006/main">
  <c r="F18" i="4" l="1"/>
  <c r="F13" i="4"/>
  <c r="D15" i="6" l="1"/>
  <c r="G15" i="6" s="1"/>
  <c r="F35" i="4"/>
  <c r="D22" i="6" l="1"/>
  <c r="G22" i="6" s="1"/>
  <c r="F9" i="6"/>
  <c r="E9" i="6"/>
  <c r="C9" i="6"/>
  <c r="B9" i="6"/>
  <c r="C70" i="3"/>
  <c r="F52" i="4" l="1"/>
  <c r="D21" i="6" l="1"/>
  <c r="G21" i="6" s="1"/>
  <c r="D14" i="6"/>
  <c r="G14" i="6" s="1"/>
  <c r="D16" i="6"/>
  <c r="G16" i="6" s="1"/>
  <c r="D17" i="6"/>
  <c r="G17" i="6" s="1"/>
  <c r="D18" i="6"/>
  <c r="G18" i="6" s="1"/>
  <c r="D19" i="6"/>
  <c r="G19" i="6" s="1"/>
  <c r="D20" i="6"/>
  <c r="G20" i="6" s="1"/>
  <c r="D35" i="3" l="1"/>
  <c r="D12" i="6" l="1"/>
  <c r="G12" i="6" s="1"/>
  <c r="D13" i="6"/>
  <c r="G13" i="6" s="1"/>
  <c r="D11" i="6"/>
  <c r="G11" i="6" s="1"/>
  <c r="D10" i="6"/>
  <c r="D14" i="3"/>
  <c r="G14" i="3"/>
  <c r="D9" i="6" l="1"/>
  <c r="G10" i="6"/>
  <c r="G9" i="6" s="1"/>
  <c r="E11" i="8"/>
  <c r="F13" i="7"/>
  <c r="F58" i="4"/>
  <c r="F57" i="4"/>
  <c r="F56" i="4"/>
  <c r="F55" i="4"/>
  <c r="F54" i="4"/>
  <c r="F53" i="4"/>
  <c r="F51" i="4"/>
  <c r="F50" i="4"/>
  <c r="F38" i="4"/>
  <c r="F37" i="4"/>
  <c r="F36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5" i="4"/>
  <c r="F14" i="4"/>
  <c r="F12" i="4"/>
  <c r="D37" i="3"/>
  <c r="E32" i="8" l="1"/>
  <c r="H32" i="8" s="1"/>
  <c r="E31" i="8"/>
  <c r="H31" i="8" s="1"/>
  <c r="E30" i="8"/>
  <c r="H30" i="8" s="1"/>
  <c r="E29" i="8"/>
  <c r="H29" i="8" s="1"/>
  <c r="E28" i="8"/>
  <c r="H28" i="8" s="1"/>
  <c r="E27" i="8"/>
  <c r="H27" i="8" s="1"/>
  <c r="E26" i="8"/>
  <c r="H26" i="8" s="1"/>
  <c r="E25" i="8"/>
  <c r="H25" i="8" s="1"/>
  <c r="E24" i="8"/>
  <c r="H24" i="8" s="1"/>
  <c r="E23" i="8"/>
  <c r="H23" i="8" s="1"/>
  <c r="E22" i="8"/>
  <c r="H22" i="8" s="1"/>
  <c r="E20" i="8"/>
  <c r="H20" i="8" s="1"/>
  <c r="E19" i="8"/>
  <c r="H19" i="8" s="1"/>
  <c r="E18" i="8"/>
  <c r="H18" i="8" s="1"/>
  <c r="E17" i="8"/>
  <c r="H17" i="8" s="1"/>
  <c r="E16" i="8"/>
  <c r="H16" i="8" s="1"/>
  <c r="E15" i="8"/>
  <c r="H15" i="8" s="1"/>
  <c r="E14" i="8"/>
  <c r="H14" i="8" s="1"/>
  <c r="E13" i="8"/>
  <c r="H13" i="8" s="1"/>
  <c r="E12" i="8"/>
  <c r="H12" i="8" s="1"/>
  <c r="H11" i="8"/>
  <c r="G10" i="8"/>
  <c r="G34" i="8" s="1"/>
  <c r="F10" i="8"/>
  <c r="F34" i="8" s="1"/>
  <c r="D10" i="8"/>
  <c r="D34" i="8" s="1"/>
  <c r="C10" i="8"/>
  <c r="C34" i="8" s="1"/>
  <c r="B2" i="8"/>
  <c r="F75" i="7"/>
  <c r="I75" i="7" s="1"/>
  <c r="F74" i="7"/>
  <c r="I74" i="7" s="1"/>
  <c r="F73" i="7"/>
  <c r="I73" i="7" s="1"/>
  <c r="F72" i="7"/>
  <c r="I72" i="7" s="1"/>
  <c r="F70" i="7"/>
  <c r="I70" i="7" s="1"/>
  <c r="F69" i="7"/>
  <c r="I69" i="7" s="1"/>
  <c r="F68" i="7"/>
  <c r="I68" i="7" s="1"/>
  <c r="F67" i="7"/>
  <c r="I67" i="7" s="1"/>
  <c r="F66" i="7"/>
  <c r="I66" i="7" s="1"/>
  <c r="F65" i="7"/>
  <c r="I65" i="7" s="1"/>
  <c r="F64" i="7"/>
  <c r="I64" i="7" s="1"/>
  <c r="F63" i="7"/>
  <c r="I63" i="7" s="1"/>
  <c r="F62" i="7"/>
  <c r="I62" i="7" s="1"/>
  <c r="F61" i="7"/>
  <c r="I61" i="7" s="1"/>
  <c r="F60" i="7"/>
  <c r="I60" i="7" s="1"/>
  <c r="F59" i="7"/>
  <c r="I59" i="7" s="1"/>
  <c r="F58" i="7"/>
  <c r="I58" i="7" s="1"/>
  <c r="F57" i="7"/>
  <c r="I57" i="7" s="1"/>
  <c r="F56" i="7"/>
  <c r="I56" i="7" s="1"/>
  <c r="F55" i="7"/>
  <c r="I55" i="7" s="1"/>
  <c r="F54" i="7"/>
  <c r="I54" i="7" s="1"/>
  <c r="F53" i="7"/>
  <c r="I53" i="7" s="1"/>
  <c r="F52" i="7"/>
  <c r="I52" i="7" s="1"/>
  <c r="F51" i="7"/>
  <c r="I51" i="7" s="1"/>
  <c r="F50" i="7"/>
  <c r="I50" i="7" s="1"/>
  <c r="F49" i="7"/>
  <c r="I49" i="7" s="1"/>
  <c r="F48" i="7"/>
  <c r="I48" i="7" s="1"/>
  <c r="F47" i="7"/>
  <c r="I47" i="7" s="1"/>
  <c r="F46" i="7"/>
  <c r="I46" i="7" s="1"/>
  <c r="F45" i="7"/>
  <c r="I45" i="7" s="1"/>
  <c r="F42" i="7"/>
  <c r="I42" i="7" s="1"/>
  <c r="F41" i="7"/>
  <c r="I41" i="7" s="1"/>
  <c r="F40" i="7"/>
  <c r="I40" i="7" s="1"/>
  <c r="F39" i="7"/>
  <c r="I39" i="7" s="1"/>
  <c r="F37" i="7"/>
  <c r="I37" i="7" s="1"/>
  <c r="F36" i="7"/>
  <c r="I36" i="7" s="1"/>
  <c r="F35" i="7"/>
  <c r="I35" i="7" s="1"/>
  <c r="F34" i="7"/>
  <c r="I34" i="7" s="1"/>
  <c r="F33" i="7"/>
  <c r="I33" i="7" s="1"/>
  <c r="F32" i="7"/>
  <c r="I32" i="7" s="1"/>
  <c r="F31" i="7"/>
  <c r="I31" i="7" s="1"/>
  <c r="F30" i="7"/>
  <c r="I30" i="7" s="1"/>
  <c r="F29" i="7"/>
  <c r="I29" i="7" s="1"/>
  <c r="F27" i="7"/>
  <c r="I27" i="7" s="1"/>
  <c r="F26" i="7"/>
  <c r="I26" i="7" s="1"/>
  <c r="F25" i="7"/>
  <c r="I25" i="7" s="1"/>
  <c r="F24" i="7"/>
  <c r="I24" i="7" s="1"/>
  <c r="F23" i="7"/>
  <c r="I23" i="7" s="1"/>
  <c r="F22" i="7"/>
  <c r="I22" i="7" s="1"/>
  <c r="F21" i="7"/>
  <c r="I21" i="7" s="1"/>
  <c r="F19" i="7"/>
  <c r="I19" i="7" s="1"/>
  <c r="F18" i="7"/>
  <c r="I18" i="7" s="1"/>
  <c r="F17" i="7"/>
  <c r="I17" i="7" s="1"/>
  <c r="F16" i="7"/>
  <c r="I16" i="7" s="1"/>
  <c r="F15" i="7"/>
  <c r="I15" i="7" s="1"/>
  <c r="F14" i="7"/>
  <c r="I14" i="7" s="1"/>
  <c r="I13" i="7"/>
  <c r="F12" i="7"/>
  <c r="I12" i="7" s="1"/>
  <c r="H71" i="7"/>
  <c r="H61" i="7"/>
  <c r="H53" i="7"/>
  <c r="H44" i="7"/>
  <c r="H38" i="7"/>
  <c r="H28" i="7"/>
  <c r="H20" i="7"/>
  <c r="H11" i="7"/>
  <c r="G71" i="7"/>
  <c r="G61" i="7"/>
  <c r="G53" i="7"/>
  <c r="G44" i="7"/>
  <c r="G38" i="7"/>
  <c r="G28" i="7"/>
  <c r="G20" i="7"/>
  <c r="G11" i="7"/>
  <c r="E71" i="7"/>
  <c r="E61" i="7"/>
  <c r="E53" i="7"/>
  <c r="E44" i="7"/>
  <c r="E38" i="7"/>
  <c r="E28" i="7"/>
  <c r="E20" i="7"/>
  <c r="E11" i="7"/>
  <c r="D71" i="7"/>
  <c r="F71" i="7" s="1"/>
  <c r="I71" i="7" s="1"/>
  <c r="D61" i="7"/>
  <c r="D53" i="7"/>
  <c r="D38" i="7"/>
  <c r="D28" i="7"/>
  <c r="F28" i="7" s="1"/>
  <c r="I28" i="7" s="1"/>
  <c r="D20" i="7"/>
  <c r="F20" i="7" s="1"/>
  <c r="I20" i="7" s="1"/>
  <c r="D44" i="7"/>
  <c r="F44" i="7" s="1"/>
  <c r="I44" i="7" s="1"/>
  <c r="D11" i="7"/>
  <c r="D31" i="6"/>
  <c r="G31" i="6" s="1"/>
  <c r="D30" i="6"/>
  <c r="G30" i="6" s="1"/>
  <c r="D29" i="6"/>
  <c r="G29" i="6" s="1"/>
  <c r="D28" i="6"/>
  <c r="G28" i="6" s="1"/>
  <c r="D27" i="6"/>
  <c r="G27" i="6" s="1"/>
  <c r="D26" i="6"/>
  <c r="G26" i="6" s="1"/>
  <c r="D25" i="6"/>
  <c r="G25" i="6" s="1"/>
  <c r="D24" i="6"/>
  <c r="G24" i="6" s="1"/>
  <c r="F23" i="6"/>
  <c r="E23" i="6"/>
  <c r="E33" i="6" s="1"/>
  <c r="C23" i="6"/>
  <c r="C33" i="6" s="1"/>
  <c r="B23" i="6"/>
  <c r="B33" i="6" s="1"/>
  <c r="I153" i="4"/>
  <c r="I149" i="4"/>
  <c r="I145" i="4"/>
  <c r="I141" i="4"/>
  <c r="I137" i="4"/>
  <c r="I133" i="4"/>
  <c r="I129" i="4"/>
  <c r="I125" i="4"/>
  <c r="I121" i="4"/>
  <c r="I117" i="4"/>
  <c r="I113" i="4"/>
  <c r="I109" i="4"/>
  <c r="I105" i="4"/>
  <c r="I101" i="4"/>
  <c r="I97" i="4"/>
  <c r="I93" i="4"/>
  <c r="I89" i="4"/>
  <c r="I85" i="4"/>
  <c r="I81" i="4"/>
  <c r="I77" i="4"/>
  <c r="I73" i="4"/>
  <c r="I69" i="4"/>
  <c r="I65" i="4"/>
  <c r="I61" i="4"/>
  <c r="I57" i="4"/>
  <c r="I53" i="4"/>
  <c r="I45" i="4"/>
  <c r="I41" i="4"/>
  <c r="I37" i="4"/>
  <c r="I33" i="4"/>
  <c r="I25" i="4"/>
  <c r="I21" i="4"/>
  <c r="F155" i="4"/>
  <c r="I155" i="4" s="1"/>
  <c r="F154" i="4"/>
  <c r="I154" i="4" s="1"/>
  <c r="F153" i="4"/>
  <c r="F152" i="4"/>
  <c r="I152" i="4" s="1"/>
  <c r="F151" i="4"/>
  <c r="I151" i="4" s="1"/>
  <c r="F150" i="4"/>
  <c r="I150" i="4" s="1"/>
  <c r="F149" i="4"/>
  <c r="F147" i="4"/>
  <c r="I147" i="4" s="1"/>
  <c r="F146" i="4"/>
  <c r="I146" i="4" s="1"/>
  <c r="F145" i="4"/>
  <c r="F143" i="4"/>
  <c r="I143" i="4" s="1"/>
  <c r="F142" i="4"/>
  <c r="I142" i="4" s="1"/>
  <c r="F141" i="4"/>
  <c r="F140" i="4"/>
  <c r="I140" i="4" s="1"/>
  <c r="F139" i="4"/>
  <c r="I139" i="4" s="1"/>
  <c r="F138" i="4"/>
  <c r="I138" i="4" s="1"/>
  <c r="F137" i="4"/>
  <c r="F136" i="4"/>
  <c r="I136" i="4" s="1"/>
  <c r="F135" i="4"/>
  <c r="I135" i="4" s="1"/>
  <c r="F134" i="4"/>
  <c r="I134" i="4" s="1"/>
  <c r="F133" i="4"/>
  <c r="F132" i="4"/>
  <c r="I132" i="4" s="1"/>
  <c r="F131" i="4"/>
  <c r="I131" i="4" s="1"/>
  <c r="F130" i="4"/>
  <c r="I130" i="4" s="1"/>
  <c r="F129" i="4"/>
  <c r="F128" i="4"/>
  <c r="I128" i="4" s="1"/>
  <c r="F127" i="4"/>
  <c r="I127" i="4" s="1"/>
  <c r="F126" i="4"/>
  <c r="I126" i="4" s="1"/>
  <c r="F125" i="4"/>
  <c r="F124" i="4"/>
  <c r="I124" i="4" s="1"/>
  <c r="F123" i="4"/>
  <c r="I123" i="4" s="1"/>
  <c r="F121" i="4"/>
  <c r="F120" i="4"/>
  <c r="I120" i="4" s="1"/>
  <c r="F119" i="4"/>
  <c r="I119" i="4" s="1"/>
  <c r="F118" i="4"/>
  <c r="I118" i="4" s="1"/>
  <c r="F117" i="4"/>
  <c r="F116" i="4"/>
  <c r="I116" i="4" s="1"/>
  <c r="F115" i="4"/>
  <c r="I115" i="4" s="1"/>
  <c r="F114" i="4"/>
  <c r="I114" i="4" s="1"/>
  <c r="F113" i="4"/>
  <c r="F111" i="4"/>
  <c r="I111" i="4" s="1"/>
  <c r="F110" i="4"/>
  <c r="I110" i="4" s="1"/>
  <c r="F109" i="4"/>
  <c r="F108" i="4"/>
  <c r="I108" i="4" s="1"/>
  <c r="F107" i="4"/>
  <c r="I107" i="4" s="1"/>
  <c r="F106" i="4"/>
  <c r="I106" i="4" s="1"/>
  <c r="F105" i="4"/>
  <c r="F104" i="4"/>
  <c r="I104" i="4" s="1"/>
  <c r="F103" i="4"/>
  <c r="I103" i="4" s="1"/>
  <c r="F101" i="4"/>
  <c r="F100" i="4"/>
  <c r="I100" i="4" s="1"/>
  <c r="F99" i="4"/>
  <c r="I99" i="4" s="1"/>
  <c r="F98" i="4"/>
  <c r="I98" i="4" s="1"/>
  <c r="F97" i="4"/>
  <c r="F96" i="4"/>
  <c r="I96" i="4" s="1"/>
  <c r="F95" i="4"/>
  <c r="I95" i="4" s="1"/>
  <c r="F94" i="4"/>
  <c r="I94" i="4" s="1"/>
  <c r="F93" i="4"/>
  <c r="F92" i="4"/>
  <c r="I92" i="4" s="1"/>
  <c r="F91" i="4"/>
  <c r="I91" i="4" s="1"/>
  <c r="F90" i="4"/>
  <c r="I90" i="4" s="1"/>
  <c r="F89" i="4"/>
  <c r="F88" i="4"/>
  <c r="I88" i="4" s="1"/>
  <c r="F87" i="4"/>
  <c r="I87" i="4" s="1"/>
  <c r="F86" i="4"/>
  <c r="I86" i="4" s="1"/>
  <c r="F85" i="4"/>
  <c r="F82" i="4"/>
  <c r="I82" i="4" s="1"/>
  <c r="F81" i="4"/>
  <c r="F80" i="4"/>
  <c r="I80" i="4" s="1"/>
  <c r="F79" i="4"/>
  <c r="I79" i="4" s="1"/>
  <c r="F78" i="4"/>
  <c r="I78" i="4" s="1"/>
  <c r="F77" i="4"/>
  <c r="F76" i="4"/>
  <c r="I76" i="4" s="1"/>
  <c r="F74" i="4"/>
  <c r="I74" i="4" s="1"/>
  <c r="F73" i="4"/>
  <c r="F72" i="4"/>
  <c r="I72" i="4" s="1"/>
  <c r="F70" i="4"/>
  <c r="I70" i="4" s="1"/>
  <c r="F69" i="4"/>
  <c r="F68" i="4"/>
  <c r="I68" i="4" s="1"/>
  <c r="F67" i="4"/>
  <c r="I67" i="4" s="1"/>
  <c r="F66" i="4"/>
  <c r="I66" i="4" s="1"/>
  <c r="F65" i="4"/>
  <c r="F64" i="4"/>
  <c r="I64" i="4" s="1"/>
  <c r="F62" i="4"/>
  <c r="I62" i="4" s="1"/>
  <c r="F61" i="4"/>
  <c r="F60" i="4"/>
  <c r="I60" i="4" s="1"/>
  <c r="I58" i="4"/>
  <c r="I56" i="4"/>
  <c r="I55" i="4"/>
  <c r="I54" i="4"/>
  <c r="I52" i="4"/>
  <c r="I51" i="4"/>
  <c r="I50" i="4"/>
  <c r="F48" i="4"/>
  <c r="I48" i="4" s="1"/>
  <c r="F47" i="4"/>
  <c r="I47" i="4" s="1"/>
  <c r="F46" i="4"/>
  <c r="I46" i="4" s="1"/>
  <c r="F45" i="4"/>
  <c r="F44" i="4"/>
  <c r="I44" i="4" s="1"/>
  <c r="F43" i="4"/>
  <c r="I43" i="4" s="1"/>
  <c r="F42" i="4"/>
  <c r="I42" i="4" s="1"/>
  <c r="F41" i="4"/>
  <c r="F40" i="4"/>
  <c r="I40" i="4" s="1"/>
  <c r="I38" i="4"/>
  <c r="I36" i="4"/>
  <c r="I35" i="4"/>
  <c r="I34" i="4"/>
  <c r="I32" i="4"/>
  <c r="I31" i="4"/>
  <c r="I30" i="4"/>
  <c r="I28" i="4"/>
  <c r="I27" i="4"/>
  <c r="I26" i="4"/>
  <c r="I24" i="4"/>
  <c r="I23" i="4"/>
  <c r="I22" i="4"/>
  <c r="I20" i="4"/>
  <c r="I18" i="4"/>
  <c r="F17" i="4"/>
  <c r="I17" i="4" s="1"/>
  <c r="F16" i="4"/>
  <c r="I16" i="4" s="1"/>
  <c r="I15" i="4"/>
  <c r="I14" i="4"/>
  <c r="I13" i="4"/>
  <c r="I12" i="4"/>
  <c r="H148" i="4"/>
  <c r="H144" i="4"/>
  <c r="H136" i="4"/>
  <c r="H132" i="4"/>
  <c r="H122" i="4"/>
  <c r="H112" i="4"/>
  <c r="H102" i="4"/>
  <c r="H92" i="4"/>
  <c r="H84" i="4"/>
  <c r="H75" i="4"/>
  <c r="H71" i="4"/>
  <c r="H63" i="4"/>
  <c r="H59" i="4"/>
  <c r="H49" i="4"/>
  <c r="H39" i="4"/>
  <c r="H29" i="4"/>
  <c r="H19" i="4"/>
  <c r="H11" i="4"/>
  <c r="G148" i="4"/>
  <c r="G144" i="4"/>
  <c r="G136" i="4"/>
  <c r="G132" i="4"/>
  <c r="G122" i="4"/>
  <c r="G112" i="4"/>
  <c r="G102" i="4"/>
  <c r="G92" i="4"/>
  <c r="G84" i="4"/>
  <c r="G75" i="4"/>
  <c r="G71" i="4"/>
  <c r="G63" i="4"/>
  <c r="G59" i="4"/>
  <c r="G49" i="4"/>
  <c r="G39" i="4"/>
  <c r="G29" i="4"/>
  <c r="G19" i="4"/>
  <c r="G11" i="4"/>
  <c r="E148" i="4"/>
  <c r="F148" i="4" s="1"/>
  <c r="I148" i="4" s="1"/>
  <c r="E144" i="4"/>
  <c r="E136" i="4"/>
  <c r="E132" i="4"/>
  <c r="E122" i="4"/>
  <c r="E112" i="4"/>
  <c r="E102" i="4"/>
  <c r="E92" i="4"/>
  <c r="E84" i="4"/>
  <c r="E83" i="4" s="1"/>
  <c r="F17" i="5" s="1"/>
  <c r="F55" i="5" s="1"/>
  <c r="E75" i="4"/>
  <c r="E71" i="4"/>
  <c r="E63" i="4"/>
  <c r="E59" i="4"/>
  <c r="E49" i="4"/>
  <c r="E39" i="4"/>
  <c r="E29" i="4"/>
  <c r="E19" i="4"/>
  <c r="E11" i="4"/>
  <c r="D148" i="4"/>
  <c r="D144" i="4"/>
  <c r="F144" i="4" s="1"/>
  <c r="I144" i="4" s="1"/>
  <c r="D136" i="4"/>
  <c r="D132" i="4"/>
  <c r="D122" i="4"/>
  <c r="F122" i="4" s="1"/>
  <c r="I122" i="4" s="1"/>
  <c r="D112" i="4"/>
  <c r="F112" i="4" s="1"/>
  <c r="I112" i="4" s="1"/>
  <c r="D102" i="4"/>
  <c r="F102" i="4" s="1"/>
  <c r="I102" i="4" s="1"/>
  <c r="D92" i="4"/>
  <c r="D84" i="4"/>
  <c r="D83" i="4"/>
  <c r="F83" i="4" s="1"/>
  <c r="D75" i="4"/>
  <c r="F75" i="4" s="1"/>
  <c r="I75" i="4" s="1"/>
  <c r="D71" i="4"/>
  <c r="F71" i="4" s="1"/>
  <c r="I71" i="4" s="1"/>
  <c r="D63" i="4"/>
  <c r="F63" i="4" s="1"/>
  <c r="I63" i="4" s="1"/>
  <c r="D59" i="4"/>
  <c r="F59" i="4" s="1"/>
  <c r="I59" i="4" s="1"/>
  <c r="D49" i="4"/>
  <c r="D39" i="4"/>
  <c r="F39" i="4" s="1"/>
  <c r="I39" i="4" s="1"/>
  <c r="D29" i="4"/>
  <c r="D19" i="4"/>
  <c r="D11" i="4"/>
  <c r="G69" i="3"/>
  <c r="G68" i="3"/>
  <c r="G67" i="3"/>
  <c r="G65" i="3"/>
  <c r="G64" i="3"/>
  <c r="G62" i="3"/>
  <c r="G61" i="3"/>
  <c r="G60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40" i="3"/>
  <c r="G39" i="3"/>
  <c r="G37" i="3"/>
  <c r="G35" i="3"/>
  <c r="G34" i="3"/>
  <c r="G33" i="3"/>
  <c r="G32" i="3"/>
  <c r="G31" i="3"/>
  <c r="G30" i="3"/>
  <c r="G28" i="3"/>
  <c r="G27" i="3"/>
  <c r="G26" i="3"/>
  <c r="G25" i="3"/>
  <c r="G24" i="3"/>
  <c r="G23" i="3"/>
  <c r="G22" i="3"/>
  <c r="G21" i="3"/>
  <c r="G20" i="3"/>
  <c r="G19" i="3"/>
  <c r="G18" i="3"/>
  <c r="G16" i="3"/>
  <c r="G15" i="3"/>
  <c r="G13" i="3"/>
  <c r="G12" i="3"/>
  <c r="G11" i="3"/>
  <c r="G10" i="3"/>
  <c r="D69" i="3"/>
  <c r="D68" i="3"/>
  <c r="D67" i="3"/>
  <c r="D65" i="3"/>
  <c r="D62" i="3"/>
  <c r="D61" i="3"/>
  <c r="D60" i="3"/>
  <c r="D59" i="3"/>
  <c r="D57" i="3"/>
  <c r="D56" i="3"/>
  <c r="D55" i="3"/>
  <c r="D54" i="3"/>
  <c r="D52" i="3"/>
  <c r="D51" i="3"/>
  <c r="D50" i="3"/>
  <c r="D49" i="3"/>
  <c r="D48" i="3"/>
  <c r="D47" i="3"/>
  <c r="D46" i="3"/>
  <c r="D45" i="3"/>
  <c r="D40" i="3"/>
  <c r="D39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3" i="3"/>
  <c r="D12" i="3"/>
  <c r="D11" i="3"/>
  <c r="D10" i="3"/>
  <c r="F70" i="3"/>
  <c r="G70" i="3" s="1"/>
  <c r="F64" i="3"/>
  <c r="F58" i="3"/>
  <c r="G58" i="3" s="1"/>
  <c r="F53" i="3"/>
  <c r="G53" i="3" s="1"/>
  <c r="F44" i="3"/>
  <c r="F63" i="3" s="1"/>
  <c r="F38" i="3"/>
  <c r="F36" i="3"/>
  <c r="G36" i="3" s="1"/>
  <c r="F29" i="3"/>
  <c r="G29" i="3" s="1"/>
  <c r="F17" i="3"/>
  <c r="E70" i="3"/>
  <c r="E64" i="3"/>
  <c r="E58" i="3"/>
  <c r="E53" i="3"/>
  <c r="E44" i="3"/>
  <c r="E38" i="3"/>
  <c r="E36" i="3"/>
  <c r="E29" i="3"/>
  <c r="E17" i="3"/>
  <c r="C64" i="3"/>
  <c r="C58" i="3"/>
  <c r="C53" i="3"/>
  <c r="C44" i="3"/>
  <c r="C38" i="3"/>
  <c r="C36" i="3"/>
  <c r="C29" i="3"/>
  <c r="C17" i="3"/>
  <c r="B70" i="3"/>
  <c r="B64" i="3"/>
  <c r="D64" i="3" s="1"/>
  <c r="B58" i="3"/>
  <c r="D58" i="3" s="1"/>
  <c r="B53" i="3"/>
  <c r="D53" i="3" s="1"/>
  <c r="B44" i="3"/>
  <c r="D44" i="3" s="1"/>
  <c r="B38" i="3"/>
  <c r="D38" i="3" s="1"/>
  <c r="B36" i="3"/>
  <c r="B29" i="3"/>
  <c r="B17" i="3"/>
  <c r="A2" i="3"/>
  <c r="A1" i="6" s="1"/>
  <c r="G56" i="5"/>
  <c r="G53" i="5"/>
  <c r="F56" i="5"/>
  <c r="F53" i="5"/>
  <c r="G46" i="5"/>
  <c r="G43" i="5"/>
  <c r="F46" i="5"/>
  <c r="F43" i="5"/>
  <c r="G37" i="5"/>
  <c r="G54" i="5" s="1"/>
  <c r="G52" i="5" s="1"/>
  <c r="G32" i="5"/>
  <c r="F37" i="5"/>
  <c r="F54" i="5" s="1"/>
  <c r="F36" i="5"/>
  <c r="F44" i="5" s="1"/>
  <c r="F32" i="5"/>
  <c r="F28" i="5"/>
  <c r="F27" i="5"/>
  <c r="F26" i="5" s="1"/>
  <c r="G18" i="5"/>
  <c r="F18" i="5"/>
  <c r="K15" i="9"/>
  <c r="K9" i="9"/>
  <c r="J15" i="9"/>
  <c r="J9" i="9"/>
  <c r="J21" i="9" s="1"/>
  <c r="I15" i="9"/>
  <c r="I9" i="9"/>
  <c r="H15" i="9"/>
  <c r="H9" i="9"/>
  <c r="H21" i="9" s="1"/>
  <c r="G15" i="9"/>
  <c r="G9" i="9"/>
  <c r="E15" i="9"/>
  <c r="A3" i="9"/>
  <c r="G30" i="2"/>
  <c r="G27" i="2" s="1"/>
  <c r="G29" i="2"/>
  <c r="G28" i="2"/>
  <c r="G25" i="2"/>
  <c r="G24" i="2"/>
  <c r="G23" i="2"/>
  <c r="G17" i="2"/>
  <c r="G16" i="2"/>
  <c r="G13" i="2"/>
  <c r="G12" i="2"/>
  <c r="G11" i="2"/>
  <c r="G22" i="2"/>
  <c r="G15" i="2"/>
  <c r="I27" i="2"/>
  <c r="I22" i="2"/>
  <c r="I14" i="2"/>
  <c r="I10" i="2"/>
  <c r="H27" i="2"/>
  <c r="H22" i="2"/>
  <c r="H14" i="2"/>
  <c r="H10" i="2"/>
  <c r="F27" i="2"/>
  <c r="F22" i="2"/>
  <c r="F14" i="2"/>
  <c r="F10" i="2"/>
  <c r="E27" i="2"/>
  <c r="E22" i="2"/>
  <c r="E14" i="2"/>
  <c r="E10" i="2"/>
  <c r="D27" i="2"/>
  <c r="D22" i="2"/>
  <c r="D14" i="2"/>
  <c r="D10" i="2"/>
  <c r="C27" i="2"/>
  <c r="C22" i="2"/>
  <c r="C14" i="2"/>
  <c r="C10" i="2"/>
  <c r="M72" i="1"/>
  <c r="M66" i="1"/>
  <c r="M62" i="1"/>
  <c r="M57" i="1"/>
  <c r="M44" i="1"/>
  <c r="M40" i="1"/>
  <c r="M33" i="1"/>
  <c r="M29" i="1"/>
  <c r="M25" i="1"/>
  <c r="M21" i="1"/>
  <c r="M11" i="1"/>
  <c r="M48" i="1" s="1"/>
  <c r="M59" i="1" s="1"/>
  <c r="L66" i="1"/>
  <c r="L75" i="1" s="1"/>
  <c r="L62" i="1"/>
  <c r="L57" i="1"/>
  <c r="L44" i="1"/>
  <c r="L40" i="1"/>
  <c r="L33" i="1"/>
  <c r="L29" i="1"/>
  <c r="L72" i="1"/>
  <c r="L25" i="1"/>
  <c r="L21" i="1"/>
  <c r="L11" i="1"/>
  <c r="G62" i="1"/>
  <c r="F62" i="1"/>
  <c r="G43" i="1"/>
  <c r="F43" i="1"/>
  <c r="G40" i="1"/>
  <c r="F40" i="1"/>
  <c r="G33" i="1"/>
  <c r="F33" i="1"/>
  <c r="G27" i="1"/>
  <c r="F27" i="1"/>
  <c r="G19" i="1"/>
  <c r="F19" i="1"/>
  <c r="G11" i="1"/>
  <c r="F11" i="1"/>
  <c r="F11" i="7" l="1"/>
  <c r="M75" i="1"/>
  <c r="M76" i="1" s="1"/>
  <c r="D70" i="3"/>
  <c r="I11" i="7"/>
  <c r="F41" i="3"/>
  <c r="F66" i="3" s="1"/>
  <c r="G66" i="3" s="1"/>
  <c r="B41" i="3"/>
  <c r="E34" i="8"/>
  <c r="H34" i="8" s="1"/>
  <c r="F49" i="4"/>
  <c r="I49" i="4" s="1"/>
  <c r="F29" i="4"/>
  <c r="I29" i="4" s="1"/>
  <c r="H10" i="4"/>
  <c r="F19" i="4"/>
  <c r="I19" i="4" s="1"/>
  <c r="F11" i="4"/>
  <c r="I11" i="4" s="1"/>
  <c r="D36" i="3"/>
  <c r="F49" i="1"/>
  <c r="F64" i="1" s="1"/>
  <c r="G17" i="5"/>
  <c r="G55" i="5" s="1"/>
  <c r="D10" i="7"/>
  <c r="G38" i="3"/>
  <c r="F84" i="4"/>
  <c r="I84" i="4" s="1"/>
  <c r="F35" i="5"/>
  <c r="B63" i="3"/>
  <c r="D63" i="3" s="1"/>
  <c r="G13" i="5" s="1"/>
  <c r="G51" i="5" s="1"/>
  <c r="C41" i="3"/>
  <c r="C63" i="3"/>
  <c r="F13" i="5" s="1"/>
  <c r="F51" i="5" s="1"/>
  <c r="H83" i="4"/>
  <c r="E10" i="7"/>
  <c r="E76" i="7" s="1"/>
  <c r="E43" i="7"/>
  <c r="G10" i="7"/>
  <c r="G43" i="7"/>
  <c r="H10" i="7"/>
  <c r="H76" i="7" s="1"/>
  <c r="H43" i="7"/>
  <c r="F38" i="7"/>
  <c r="I38" i="7" s="1"/>
  <c r="E10" i="8"/>
  <c r="H10" i="8" s="1"/>
  <c r="G49" i="1"/>
  <c r="G64" i="1" s="1"/>
  <c r="G10" i="2"/>
  <c r="G27" i="5"/>
  <c r="F42" i="5"/>
  <c r="G36" i="5"/>
  <c r="G10" i="4"/>
  <c r="F33" i="6"/>
  <c r="F38" i="5"/>
  <c r="F14" i="5" s="1"/>
  <c r="G44" i="3"/>
  <c r="L48" i="1"/>
  <c r="L59" i="1" s="1"/>
  <c r="D9" i="2"/>
  <c r="D20" i="2" s="1"/>
  <c r="E9" i="2"/>
  <c r="E20" i="2" s="1"/>
  <c r="F9" i="2"/>
  <c r="F20" i="2" s="1"/>
  <c r="H9" i="2"/>
  <c r="H20" i="2" s="1"/>
  <c r="I9" i="2"/>
  <c r="I20" i="2" s="1"/>
  <c r="G14" i="2"/>
  <c r="G21" i="9"/>
  <c r="I21" i="9"/>
  <c r="K21" i="9"/>
  <c r="G28" i="5"/>
  <c r="F52" i="5"/>
  <c r="E41" i="3"/>
  <c r="E66" i="3" s="1"/>
  <c r="E63" i="3"/>
  <c r="G17" i="3"/>
  <c r="E10" i="4"/>
  <c r="E156" i="4" s="1"/>
  <c r="G83" i="4"/>
  <c r="I83" i="4" s="1"/>
  <c r="D23" i="6"/>
  <c r="G23" i="6" s="1"/>
  <c r="D43" i="7"/>
  <c r="F43" i="7" s="1"/>
  <c r="I43" i="7" s="1"/>
  <c r="G57" i="5"/>
  <c r="G58" i="5" s="1"/>
  <c r="F57" i="5"/>
  <c r="F58" i="5" s="1"/>
  <c r="D10" i="4"/>
  <c r="F41" i="5"/>
  <c r="F11" i="5"/>
  <c r="D41" i="3" l="1"/>
  <c r="G41" i="5" s="1"/>
  <c r="G41" i="3"/>
  <c r="C66" i="3"/>
  <c r="G33" i="6"/>
  <c r="H156" i="4"/>
  <c r="L76" i="1"/>
  <c r="G44" i="5"/>
  <c r="G42" i="5" s="1"/>
  <c r="G35" i="5"/>
  <c r="G38" i="5" s="1"/>
  <c r="G14" i="5" s="1"/>
  <c r="F10" i="7"/>
  <c r="I10" i="7" s="1"/>
  <c r="D76" i="7"/>
  <c r="F76" i="7" s="1"/>
  <c r="F10" i="4"/>
  <c r="D156" i="4"/>
  <c r="F156" i="4" s="1"/>
  <c r="G26" i="5"/>
  <c r="G76" i="7"/>
  <c r="G63" i="3"/>
  <c r="D33" i="6"/>
  <c r="G156" i="4"/>
  <c r="B66" i="3"/>
  <c r="F15" i="5"/>
  <c r="F21" i="5" s="1"/>
  <c r="F22" i="5" s="1"/>
  <c r="F23" i="5" s="1"/>
  <c r="F29" i="5" s="1"/>
  <c r="F45" i="5"/>
  <c r="F47" i="5" s="1"/>
  <c r="F48" i="5" s="1"/>
  <c r="G11" i="5"/>
  <c r="I76" i="7" l="1"/>
  <c r="D66" i="3"/>
  <c r="I156" i="4"/>
  <c r="I10" i="4"/>
  <c r="E9" i="9"/>
  <c r="E21" i="9" s="1"/>
  <c r="G45" i="5" l="1"/>
  <c r="G47" i="5" s="1"/>
  <c r="G48" i="5" s="1"/>
  <c r="G15" i="5"/>
  <c r="G21" i="5" s="1"/>
  <c r="G22" i="5" s="1"/>
  <c r="G23" i="5" s="1"/>
  <c r="G29" i="5" s="1"/>
  <c r="C9" i="2"/>
  <c r="C20" i="2" s="1"/>
  <c r="G9" i="2"/>
  <c r="G20" i="2" s="1"/>
  <c r="E56" i="5" l="1"/>
  <c r="E53" i="5"/>
  <c r="E46" i="5"/>
  <c r="E43" i="5"/>
  <c r="E37" i="5"/>
  <c r="E54" i="5" s="1"/>
  <c r="E36" i="5"/>
  <c r="E44" i="5" s="1"/>
  <c r="E32" i="5"/>
  <c r="E28" i="5"/>
  <c r="E27" i="5"/>
  <c r="E42" i="5" l="1"/>
  <c r="E52" i="5"/>
  <c r="E35" i="5"/>
  <c r="E38" i="5" s="1"/>
  <c r="E14" i="5" s="1"/>
  <c r="E26" i="5"/>
  <c r="E18" i="5" l="1"/>
  <c r="E17" i="5" l="1"/>
  <c r="E55" i="5" s="1"/>
  <c r="E45" i="5"/>
  <c r="E15" i="5" l="1"/>
  <c r="E13" i="5"/>
  <c r="E51" i="5" s="1"/>
  <c r="E57" i="5" s="1"/>
  <c r="E58" i="5" s="1"/>
  <c r="E41" i="5"/>
  <c r="E47" i="5" s="1"/>
  <c r="E48" i="5" s="1"/>
  <c r="E11" i="5" l="1"/>
  <c r="E21" i="5" s="1"/>
  <c r="E22" i="5" s="1"/>
  <c r="E23" i="5" s="1"/>
  <c r="E29" i="5" s="1"/>
</calcChain>
</file>

<file path=xl/sharedStrings.xml><?xml version="1.0" encoding="utf-8"?>
<sst xmlns="http://schemas.openxmlformats.org/spreadsheetml/2006/main" count="854" uniqueCount="552">
  <si>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</si>
  <si>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</si>
  <si>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</si>
  <si>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</si>
  <si>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</si>
  <si>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</si>
  <si>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</si>
  <si>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</si>
  <si>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</si>
  <si>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</si>
  <si>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</si>
  <si>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</si>
  <si>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</si>
  <si>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</si>
  <si>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</si>
  <si>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</si>
  <si>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</si>
  <si>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</si>
  <si>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</si>
  <si>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</si>
  <si>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</si>
  <si>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</si>
  <si>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</si>
  <si>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</si>
  <si>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</si>
  <si>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</si>
  <si>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</si>
  <si>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</si>
  <si>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</si>
  <si>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</si>
  <si>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</si>
  <si>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</si>
  <si>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</si>
  <si>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</si>
  <si>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</si>
  <si>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</si>
  <si>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</si>
  <si>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</si>
  <si>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</si>
  <si>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</si>
  <si>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</si>
  <si>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</si>
  <si>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</si>
  <si>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</si>
  <si>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</si>
  <si>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</si>
  <si>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</si>
  <si>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</si>
  <si>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</si>
  <si>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</si>
  <si>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</si>
  <si>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</si>
  <si>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</si>
  <si>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</si>
  <si>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</si>
  <si>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</si>
  <si>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</si>
  <si>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</si>
  <si>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</si>
  <si>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</si>
  <si>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</si>
  <si>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</si>
  <si>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</si>
  <si>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</si>
  <si>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</si>
  <si>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</si>
  <si>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</si>
  <si>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</si>
  <si>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</si>
  <si>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</si>
  <si>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</si>
  <si>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</si>
  <si>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</si>
  <si>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</si>
  <si>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</si>
  <si>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</si>
  <si>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</si>
  <si>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</si>
  <si>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</si>
  <si>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</si>
  <si>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</si>
  <si>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</si>
  <si>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</si>
  <si>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</si>
  <si>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</si>
  <si>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</si>
  <si>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</si>
  <si>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</si>
  <si>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</si>
  <si>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</si>
  <si>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</si>
  <si>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</si>
  <si>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</si>
  <si>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</si>
  <si>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</si>
  <si>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</si>
  <si>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</si>
  <si>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</si>
  <si>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</si>
  <si>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</si>
  <si>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</si>
  <si>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</si>
  <si>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</si>
  <si>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</si>
  <si>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</si>
  <si>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</si>
  <si>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</si>
  <si>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</si>
  <si>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</si>
  <si>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</si>
  <si>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</si>
  <si>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</si>
  <si>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</si>
  <si>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</si>
  <si>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</si>
  <si>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</si>
  <si>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</si>
  <si>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</si>
  <si>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</si>
  <si>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</si>
  <si>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</si>
  <si>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</si>
  <si>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</si>
  <si>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</si>
  <si>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</si>
  <si>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</si>
  <si>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</si>
  <si>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</si>
  <si>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</si>
  <si>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</si>
  <si>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</si>
  <si>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</si>
  <si>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</si>
  <si>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</si>
  <si>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</si>
  <si>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</si>
  <si>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</si>
  <si>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</si>
  <si>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</si>
  <si>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</si>
  <si>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</si>
  <si>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</si>
  <si>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</si>
  <si>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</si>
  <si>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</si>
  <si>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</si>
  <si>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</si>
  <si>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</si>
  <si>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</si>
  <si>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</si>
  <si>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</si>
  <si>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</si>
  <si>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</si>
  <si>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</si>
  <si>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</si>
  <si>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</si>
  <si>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</si>
  <si>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</si>
  <si>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</si>
  <si>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</si>
  <si>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</si>
  <si>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</si>
  <si>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</si>
  <si>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</si>
  <si>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</si>
  <si>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</si>
  <si>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</si>
  <si>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</si>
  <si>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</si>
  <si>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</si>
  <si>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</si>
  <si>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</si>
  <si>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</si>
  <si>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</si>
  <si>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</si>
  <si>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</si>
  <si>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</si>
  <si>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</si>
  <si>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</si>
  <si>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</si>
  <si>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</si>
  <si>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</si>
  <si>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</si>
  <si>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</si>
  <si>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</si>
  <si>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</si>
  <si>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</si>
  <si>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</si>
  <si>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</si>
  <si>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</si>
  <si>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</si>
  <si>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</si>
  <si>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</si>
  <si>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</si>
  <si>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</si>
  <si>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</si>
  <si>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</si>
  <si>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</si>
  <si>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</si>
  <si>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</si>
  <si>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</si>
  <si>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</si>
  <si>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</si>
  <si>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</si>
  <si>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</si>
  <si>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</si>
  <si>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</si>
  <si>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</si>
  <si>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</si>
  <si>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</si>
  <si>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</si>
  <si>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</si>
  <si>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</si>
  <si>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</si>
  <si>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</si>
  <si>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</si>
  <si>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</si>
  <si>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</si>
  <si>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</si>
  <si>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</si>
  <si>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</si>
  <si>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</si>
  <si>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</si>
  <si>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</si>
  <si>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</si>
  <si>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</si>
  <si>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</si>
  <si>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</si>
  <si>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</si>
  <si>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</si>
  <si>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</si>
  <si>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</si>
  <si>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</si>
  <si>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</si>
  <si>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</si>
  <si>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</si>
  <si>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</si>
  <si>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</si>
  <si>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</si>
  <si>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</si>
  <si>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</si>
  <si>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</si>
  <si>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</si>
  <si>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</si>
  <si>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</si>
  <si>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</si>
  <si>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</si>
  <si>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</si>
  <si>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</si>
  <si>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</si>
  <si>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</si>
  <si>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</si>
  <si>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</si>
  <si>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</si>
  <si>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</si>
  <si>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</si>
  <si>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</si>
  <si>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</si>
  <si>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</si>
  <si>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</si>
  <si>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</si>
  <si>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</si>
  <si>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</si>
  <si>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</si>
  <si>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</si>
  <si>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</si>
  <si>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</si>
  <si>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</si>
  <si>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</si>
  <si>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</si>
  <si>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</si>
  <si>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</si>
  <si>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</si>
  <si>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</si>
  <si>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</si>
  <si>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</si>
  <si>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</si>
  <si>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</si>
  <si>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</si>
  <si>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</si>
  <si>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</si>
  <si>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</si>
  <si>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</si>
  <si>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</si>
  <si>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</si>
  <si>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</si>
  <si>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</si>
  <si>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</si>
  <si>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</si>
  <si>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</si>
  <si>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</si>
  <si>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</si>
  <si>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</si>
  <si>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</si>
  <si>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</si>
  <si>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</si>
  <si>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</si>
  <si>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</si>
  <si>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</si>
  <si>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</si>
  <si>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</si>
  <si>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</si>
  <si>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</si>
  <si>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</si>
  <si>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</si>
  <si>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</si>
  <si>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</si>
  <si>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</si>
  <si>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</si>
  <si>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</si>
  <si>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</si>
  <si>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</si>
  <si>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</si>
  <si>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</si>
  <si>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</si>
  <si>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</si>
  <si>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</si>
  <si>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</si>
  <si>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</si>
  <si>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</si>
  <si>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</si>
  <si>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</si>
  <si>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</si>
  <si>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</si>
  <si>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</si>
  <si>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</si>
  <si>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Se adjunta archivo que contiene instructivo de llenado de los formatos "Cuadros CONAC Criterios".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</si>
  <si>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</si>
  <si>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</si>
  <si>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</si>
  <si>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</si>
  <si>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</si>
  <si>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</si>
  <si>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</si>
  <si>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</si>
  <si>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</si>
  <si>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</si>
  <si>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</si>
  <si>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</si>
  <si>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</si>
  <si>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</si>
  <si>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</si>
  <si>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</si>
  <si>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</si>
  <si>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</si>
  <si>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</si>
  <si>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</si>
  <si>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</si>
  <si>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</si>
  <si>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</si>
  <si>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</si>
  <si>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</si>
  <si>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</si>
  <si>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</si>
  <si>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</si>
  <si>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</si>
  <si>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</si>
  <si>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</si>
  <si>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</si>
  <si>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</si>
  <si>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</si>
  <si>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</si>
  <si>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</si>
  <si>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</si>
  <si>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</si>
  <si>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</si>
  <si>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</si>
  <si>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</si>
  <si>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</si>
  <si>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</si>
  <si>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</si>
  <si>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</si>
  <si>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</si>
  <si>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</si>
  <si>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</si>
  <si>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</si>
  <si>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</si>
  <si>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</si>
  <si>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</si>
  <si>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</si>
  <si>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</si>
  <si>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</si>
  <si>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</si>
  <si>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</si>
  <si>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</si>
  <si>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</si>
  <si>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</si>
  <si>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</si>
  <si>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</si>
  <si>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</si>
  <si>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</si>
  <si>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</si>
  <si>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</si>
  <si>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</si>
  <si>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</si>
  <si>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</si>
  <si>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</si>
  <si>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</si>
  <si>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</si>
  <si>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</si>
  <si>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</si>
  <si>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</si>
  <si>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</si>
  <si>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</si>
  <si>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</si>
  <si>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</si>
  <si>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</si>
  <si>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</si>
  <si>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</si>
  <si>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</si>
  <si>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</si>
  <si>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</si>
  <si>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</si>
  <si>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</si>
  <si>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</si>
  <si>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</si>
  <si>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</si>
  <si>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</si>
  <si>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</si>
  <si>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</si>
  <si>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</si>
  <si>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</si>
  <si>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</si>
  <si>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</si>
  <si>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</si>
  <si>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</si>
  <si>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</si>
  <si>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</si>
  <si>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</si>
  <si>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</si>
  <si>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</si>
  <si>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</si>
  <si>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</si>
  <si>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</si>
  <si>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</si>
  <si>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</si>
  <si>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</si>
  <si>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</si>
  <si>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</si>
  <si>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</si>
  <si>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</si>
  <si>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</si>
  <si>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</si>
  <si>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</si>
  <si>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</si>
  <si>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</si>
  <si>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</si>
  <si>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</si>
  <si>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</si>
  <si>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</si>
  <si>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</si>
  <si>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</si>
  <si>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</si>
  <si>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</si>
  <si>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</si>
  <si>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</si>
  <si>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</si>
  <si>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</si>
  <si>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</si>
  <si>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</si>
  <si>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</si>
  <si>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</si>
  <si>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</si>
  <si>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</si>
  <si>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</si>
  <si>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</si>
  <si>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</si>
  <si>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</si>
  <si>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</si>
  <si>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</si>
  <si>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</si>
  <si>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</si>
  <si>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</si>
  <si>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</si>
  <si>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</si>
  <si>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</si>
  <si>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</si>
  <si>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</si>
  <si>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</si>
  <si>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</si>
  <si>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</si>
  <si>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</si>
  <si>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</si>
  <si>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</si>
  <si>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</si>
  <si>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</si>
  <si>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</si>
  <si>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</si>
  <si>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</si>
  <si>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</si>
  <si>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</si>
  <si>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</si>
  <si>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</si>
  <si>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</si>
  <si>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</si>
  <si>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</si>
  <si>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</si>
  <si>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</si>
  <si>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</si>
  <si>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</si>
  <si>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</si>
  <si>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</si>
  <si>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</si>
  <si>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</si>
  <si>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</si>
  <si>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</si>
  <si>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</si>
  <si>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</si>
  <si>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</si>
  <si>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A. Deuda Contingente 1</t>
  </si>
  <si>
    <t>A. Deuda Contingente 2</t>
  </si>
  <si>
    <t>A. Deuda Contingente 3</t>
  </si>
  <si>
    <t>4. Deuda Contingente (1) (informativo)</t>
  </si>
  <si>
    <t>5. Valor de Instrumentos Bono Cupón Cero (2) (Informativo)</t>
  </si>
  <si>
    <t>A. Instrumento Cupón Cero 1</t>
  </si>
  <si>
    <t>A. Instrumento Cupón Cero 2</t>
  </si>
  <si>
    <t>A. Instrumento Cupón Cero 3</t>
  </si>
  <si>
    <t>F2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</si>
  <si>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</si>
  <si>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</si>
  <si>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</si>
  <si>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</si>
  <si>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</si>
  <si>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</si>
  <si>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</si>
  <si>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8</t>
  </si>
  <si>
    <t>A. Crédito 1</t>
  </si>
  <si>
    <t>I. Gasto No Etiquetado (I=A+B+C+D+E+F+G+H)</t>
  </si>
  <si>
    <t>Fiscal</t>
  </si>
  <si>
    <t>Vicefiscalía de Investigación</t>
  </si>
  <si>
    <t>Dirección de Policía Investigadora</t>
  </si>
  <si>
    <t>Coordinación de Planeación y Evaluación</t>
  </si>
  <si>
    <t>Coordinación de Servicios Administrativos</t>
  </si>
  <si>
    <t>FISCALIA ESPECIALIZADA EN COMBATE A LA CORRUPCIÓN DEL ESTADO DE DURANGO</t>
  </si>
  <si>
    <t>Agencia de Ministerio Público Itinerante</t>
  </si>
  <si>
    <t>Unidad de Análisis Estratégico de Contexto y Métodos de Investigación</t>
  </si>
  <si>
    <t>Vicefiscalía Jurídica</t>
  </si>
  <si>
    <t>Comunicación Social</t>
  </si>
  <si>
    <t>Coordinación de Agentes de Ministerio Público</t>
  </si>
  <si>
    <t>Dirección Serviicos Periciales</t>
  </si>
  <si>
    <t>Contraloría Interna</t>
  </si>
  <si>
    <t>31 de diciembre 2020</t>
  </si>
  <si>
    <t>Saldo al 31 de diciembre de 2020(d)</t>
  </si>
  <si>
    <t>Oficina de Representación de Gómez Palacio</t>
  </si>
  <si>
    <t>Al 31 de diciembre de 2020 y al 31 de diciembre de 2021</t>
  </si>
  <si>
    <t>31 de diciembre
 2021</t>
  </si>
  <si>
    <t>Del 1 de enero al 31 de diciembre de 2021 (b)</t>
  </si>
  <si>
    <t>del 1 de enero al 31 de diciembre de 2021 (b)</t>
  </si>
  <si>
    <t>Del 1 de enero al 31 de diciembre de 2021</t>
  </si>
  <si>
    <t>Monto pagado de la inversión al 31 de diciembre de 2021 (k)</t>
  </si>
  <si>
    <t>Monto pagado de la inversión actualizado al 31 de diciembre de 2021 (l)</t>
  </si>
  <si>
    <t>Saldo pendiente por pagar de la inversión al 31 de diciembre de 2021 (m = g – 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</si>
</sst>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_ ;[Red]\-#,##0\ "/>
    <numFmt numFmtId="169" formatCode="#,##0.00_ ;[Red]\-#,##0.00\ "/>
  </numFmts>
  <fonts count="48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10"/>
      <color theme="1"/>
      <name val="Calibri 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  <font>
      <b/>
      <sz val="10"/>
      <color theme="1"/>
      <name val="Calibri 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5"/>
      <color theme="0"/>
      <name val="Arial"/>
      <family val="2"/>
    </font>
    <font>
      <b/>
      <sz val="6"/>
      <color theme="0"/>
      <name val="Arial"/>
      <family val="2"/>
    </font>
    <font>
      <b/>
      <sz val="16"/>
      <color theme="0"/>
      <name val="Arial"/>
      <family val="2"/>
    </font>
    <font>
      <b/>
      <sz val="11"/>
      <color theme="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37BCD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6">
    <xf numFmtId="0" fontId="0" fillId="0" borderId="0"/>
    <xf numFmtId="0" fontId="8" fillId="0" borderId="0"/>
    <xf numFmtId="164" fontId="13" fillId="0" borderId="0"/>
    <xf numFmtId="0" fontId="13" fillId="0" borderId="0"/>
    <xf numFmtId="43" fontId="8" fillId="0" borderId="0" applyFont="0" applyFill="0" applyBorder="0" applyAlignment="0" applyProtection="0"/>
    <xf numFmtId="0" fontId="16" fillId="3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" fillId="0" borderId="0"/>
    <xf numFmtId="0" fontId="19" fillId="0" borderId="0"/>
    <xf numFmtId="0" fontId="5" fillId="0" borderId="0"/>
    <xf numFmtId="9" fontId="19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455">
    <xf numFmtId="0" fontId="0" fillId="0" borderId="0" xfId="0"/>
    <xf numFmtId="0" fontId="9" fillId="0" borderId="0" xfId="0" applyFont="1"/>
    <xf numFmtId="4" fontId="9" fillId="0" borderId="0" xfId="0" applyNumberFormat="1" applyFont="1"/>
    <xf numFmtId="0" fontId="9" fillId="0" borderId="0" xfId="0" applyFont="1" applyBorder="1"/>
    <xf numFmtId="4" fontId="9" fillId="0" borderId="0" xfId="0" applyNumberFormat="1" applyFont="1" applyFill="1" applyBorder="1"/>
    <xf numFmtId="0" fontId="12" fillId="2" borderId="0" xfId="1" applyFont="1" applyFill="1" applyBorder="1" applyAlignment="1">
      <alignment horizontal="right"/>
    </xf>
    <xf numFmtId="0" fontId="12" fillId="2" borderId="0" xfId="1" applyNumberFormat="1" applyFont="1" applyFill="1" applyBorder="1" applyAlignment="1" applyProtection="1">
      <alignment horizontal="center"/>
      <protection locked="0"/>
    </xf>
    <xf numFmtId="0" fontId="9" fillId="0" borderId="0" xfId="0" applyFont="1" applyFill="1" applyBorder="1"/>
    <xf numFmtId="4" fontId="10" fillId="0" borderId="0" xfId="0" applyNumberFormat="1" applyFont="1" applyFill="1" applyBorder="1"/>
    <xf numFmtId="0" fontId="10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/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8" xfId="0" applyFont="1" applyBorder="1"/>
    <xf numFmtId="0" fontId="9" fillId="0" borderId="0" xfId="0" applyFont="1" applyFill="1"/>
    <xf numFmtId="0" fontId="10" fillId="0" borderId="0" xfId="0" applyFont="1" applyFill="1"/>
    <xf numFmtId="0" fontId="10" fillId="2" borderId="2" xfId="0" applyFont="1" applyFill="1" applyBorder="1"/>
    <xf numFmtId="0" fontId="9" fillId="2" borderId="2" xfId="0" applyFont="1" applyFill="1" applyBorder="1"/>
    <xf numFmtId="0" fontId="9" fillId="2" borderId="3" xfId="0" applyFont="1" applyFill="1" applyBorder="1"/>
    <xf numFmtId="0" fontId="9" fillId="0" borderId="5" xfId="0" applyFont="1" applyFill="1" applyBorder="1"/>
    <xf numFmtId="0" fontId="10" fillId="0" borderId="5" xfId="0" applyFont="1" applyFill="1" applyBorder="1" applyAlignment="1">
      <alignment horizontal="center"/>
    </xf>
    <xf numFmtId="0" fontId="10" fillId="0" borderId="5" xfId="0" applyFont="1" applyFill="1" applyBorder="1" applyAlignment="1"/>
    <xf numFmtId="3" fontId="9" fillId="0" borderId="5" xfId="0" applyNumberFormat="1" applyFont="1" applyBorder="1"/>
    <xf numFmtId="4" fontId="9" fillId="0" borderId="5" xfId="0" applyNumberFormat="1" applyFont="1" applyBorder="1"/>
    <xf numFmtId="0" fontId="9" fillId="0" borderId="7" xfId="0" applyFont="1" applyBorder="1"/>
    <xf numFmtId="4" fontId="9" fillId="2" borderId="9" xfId="0" applyNumberFormat="1" applyFont="1" applyFill="1" applyBorder="1"/>
    <xf numFmtId="4" fontId="9" fillId="0" borderId="10" xfId="0" applyNumberFormat="1" applyFont="1" applyBorder="1"/>
    <xf numFmtId="0" fontId="9" fillId="2" borderId="1" xfId="0" applyFont="1" applyFill="1" applyBorder="1"/>
    <xf numFmtId="0" fontId="9" fillId="0" borderId="4" xfId="0" applyFont="1" applyFill="1" applyBorder="1"/>
    <xf numFmtId="4" fontId="9" fillId="0" borderId="4" xfId="0" applyNumberFormat="1" applyFont="1" applyFill="1" applyBorder="1"/>
    <xf numFmtId="0" fontId="10" fillId="0" borderId="5" xfId="0" applyFont="1" applyFill="1" applyBorder="1"/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10" fillId="0" borderId="5" xfId="0" applyFont="1" applyBorder="1"/>
    <xf numFmtId="4" fontId="9" fillId="0" borderId="6" xfId="0" applyNumberFormat="1" applyFont="1" applyFill="1" applyBorder="1"/>
    <xf numFmtId="49" fontId="9" fillId="0" borderId="0" xfId="0" applyNumberFormat="1" applyFont="1"/>
    <xf numFmtId="49" fontId="9" fillId="0" borderId="0" xfId="0" applyNumberFormat="1" applyFont="1" applyFill="1"/>
    <xf numFmtId="49" fontId="10" fillId="0" borderId="0" xfId="0" applyNumberFormat="1" applyFont="1" applyFill="1"/>
    <xf numFmtId="0" fontId="7" fillId="0" borderId="0" xfId="6"/>
    <xf numFmtId="0" fontId="7" fillId="0" borderId="0" xfId="6" applyFill="1"/>
    <xf numFmtId="0" fontId="18" fillId="0" borderId="4" xfId="5" applyFont="1" applyFill="1" applyBorder="1" applyAlignment="1">
      <alignment horizontal="left" vertical="center"/>
    </xf>
    <xf numFmtId="4" fontId="18" fillId="0" borderId="9" xfId="5" applyNumberFormat="1" applyFont="1" applyFill="1" applyBorder="1" applyAlignment="1">
      <alignment horizontal="right" vertical="center"/>
    </xf>
    <xf numFmtId="0" fontId="15" fillId="0" borderId="0" xfId="6" applyFont="1"/>
    <xf numFmtId="0" fontId="15" fillId="0" borderId="1" xfId="6" applyFont="1" applyFill="1" applyBorder="1"/>
    <xf numFmtId="4" fontId="15" fillId="0" borderId="9" xfId="6" applyNumberFormat="1" applyFont="1" applyFill="1" applyBorder="1"/>
    <xf numFmtId="0" fontId="15" fillId="0" borderId="4" xfId="6" applyFont="1" applyFill="1" applyBorder="1"/>
    <xf numFmtId="4" fontId="15" fillId="0" borderId="11" xfId="6" applyNumberFormat="1" applyFont="1" applyFill="1" applyBorder="1"/>
    <xf numFmtId="0" fontId="15" fillId="0" borderId="15" xfId="6" applyFont="1" applyBorder="1"/>
    <xf numFmtId="4" fontId="15" fillId="0" borderId="14" xfId="6" applyNumberFormat="1" applyFont="1" applyBorder="1"/>
    <xf numFmtId="0" fontId="7" fillId="0" borderId="4" xfId="6" applyFont="1" applyBorder="1" applyAlignment="1">
      <alignment horizontal="right"/>
    </xf>
    <xf numFmtId="0" fontId="7" fillId="0" borderId="6" xfId="6" applyFont="1" applyBorder="1" applyAlignment="1">
      <alignment horizontal="right"/>
    </xf>
    <xf numFmtId="0" fontId="0" fillId="0" borderId="0" xfId="0" applyFont="1" applyFill="1" applyProtection="1"/>
    <xf numFmtId="0" fontId="0" fillId="0" borderId="0" xfId="0" applyProtection="1"/>
    <xf numFmtId="0" fontId="21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23" fillId="0" borderId="11" xfId="0" applyFont="1" applyFill="1" applyBorder="1" applyAlignment="1" applyProtection="1">
      <alignment horizontal="left" vertical="center" wrapText="1" indent="2"/>
    </xf>
    <xf numFmtId="0" fontId="21" fillId="0" borderId="10" xfId="0" applyFont="1" applyFill="1" applyBorder="1" applyAlignment="1" applyProtection="1">
      <alignment vertical="center" wrapText="1"/>
    </xf>
    <xf numFmtId="0" fontId="23" fillId="0" borderId="11" xfId="0" applyFont="1" applyFill="1" applyBorder="1" applyAlignment="1" applyProtection="1">
      <alignment horizontal="left" vertical="center" wrapText="1" indent="1"/>
    </xf>
    <xf numFmtId="0" fontId="21" fillId="0" borderId="11" xfId="0" applyFont="1" applyFill="1" applyBorder="1" applyAlignment="1" applyProtection="1">
      <alignment vertical="center"/>
    </xf>
    <xf numFmtId="0" fontId="23" fillId="0" borderId="11" xfId="0" applyFont="1" applyFill="1" applyBorder="1" applyAlignment="1" applyProtection="1">
      <alignment horizontal="left" vertical="center" indent="1"/>
    </xf>
    <xf numFmtId="0" fontId="21" fillId="0" borderId="10" xfId="0" applyFont="1" applyFill="1" applyBorder="1" applyAlignment="1" applyProtection="1">
      <alignment vertical="center"/>
    </xf>
    <xf numFmtId="0" fontId="23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4" fontId="0" fillId="0" borderId="0" xfId="0" applyNumberFormat="1"/>
    <xf numFmtId="3" fontId="0" fillId="0" borderId="0" xfId="0" applyNumberFormat="1" applyFont="1" applyFill="1" applyProtection="1"/>
    <xf numFmtId="3" fontId="0" fillId="0" borderId="0" xfId="0" applyNumberFormat="1"/>
    <xf numFmtId="4" fontId="6" fillId="0" borderId="11" xfId="6" applyNumberFormat="1" applyFont="1" applyBorder="1"/>
    <xf numFmtId="4" fontId="6" fillId="0" borderId="10" xfId="6" applyNumberFormat="1" applyFont="1" applyBorder="1"/>
    <xf numFmtId="0" fontId="9" fillId="4" borderId="6" xfId="0" applyFont="1" applyFill="1" applyBorder="1"/>
    <xf numFmtId="0" fontId="12" fillId="4" borderId="7" xfId="1" applyFont="1" applyFill="1" applyBorder="1" applyAlignment="1">
      <alignment horizontal="right"/>
    </xf>
    <xf numFmtId="0" fontId="9" fillId="4" borderId="8" xfId="0" applyFont="1" applyFill="1" applyBorder="1"/>
    <xf numFmtId="49" fontId="9" fillId="0" borderId="1" xfId="0" applyNumberFormat="1" applyFont="1" applyBorder="1"/>
    <xf numFmtId="49" fontId="9" fillId="0" borderId="4" xfId="0" applyNumberFormat="1" applyFont="1" applyBorder="1"/>
    <xf numFmtId="49" fontId="9" fillId="0" borderId="6" xfId="0" applyNumberFormat="1" applyFont="1" applyBorder="1"/>
    <xf numFmtId="0" fontId="28" fillId="0" borderId="0" xfId="0" applyFont="1" applyAlignment="1">
      <alignment horizontal="justify" vertical="center"/>
    </xf>
    <xf numFmtId="0" fontId="29" fillId="5" borderId="23" xfId="0" applyFont="1" applyFill="1" applyBorder="1" applyAlignment="1">
      <alignment horizontal="center" vertical="center" wrapText="1"/>
    </xf>
    <xf numFmtId="0" fontId="29" fillId="5" borderId="26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justify" vertical="center" wrapText="1"/>
    </xf>
    <xf numFmtId="43" fontId="0" fillId="0" borderId="0" xfId="8" applyFont="1"/>
    <xf numFmtId="167" fontId="32" fillId="0" borderId="0" xfId="8" applyNumberFormat="1" applyFont="1" applyFill="1" applyBorder="1" applyAlignment="1">
      <alignment horizontal="center"/>
    </xf>
    <xf numFmtId="0" fontId="31" fillId="0" borderId="0" xfId="0" applyFont="1" applyBorder="1" applyAlignment="1">
      <alignment horizontal="justify" vertical="center" wrapText="1"/>
    </xf>
    <xf numFmtId="0" fontId="29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0" fillId="0" borderId="0" xfId="0" applyAlignment="1" applyProtection="1">
      <alignment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Alignment="1" applyProtection="1">
      <alignment vertical="center"/>
    </xf>
    <xf numFmtId="0" fontId="34" fillId="0" borderId="28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left" vertical="center" wrapText="1"/>
    </xf>
    <xf numFmtId="0" fontId="34" fillId="0" borderId="23" xfId="0" applyFont="1" applyBorder="1" applyAlignment="1">
      <alignment horizontal="justify" vertical="center" wrapText="1"/>
    </xf>
    <xf numFmtId="0" fontId="33" fillId="0" borderId="28" xfId="0" applyFont="1" applyBorder="1" applyAlignment="1">
      <alignment horizontal="left" vertical="center" wrapText="1" indent="1"/>
    </xf>
    <xf numFmtId="0" fontId="33" fillId="0" borderId="28" xfId="0" applyFont="1" applyBorder="1" applyAlignment="1">
      <alignment horizontal="left" vertical="center" wrapText="1"/>
    </xf>
    <xf numFmtId="0" fontId="33" fillId="0" borderId="27" xfId="0" applyFont="1" applyBorder="1" applyAlignment="1">
      <alignment horizontal="justify" vertical="center" wrapText="1"/>
    </xf>
    <xf numFmtId="0" fontId="34" fillId="0" borderId="26" xfId="0" applyFont="1" applyBorder="1" applyAlignment="1">
      <alignment horizontal="justify" vertical="center" wrapText="1"/>
    </xf>
    <xf numFmtId="14" fontId="33" fillId="0" borderId="23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29" fillId="5" borderId="27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 vertical="center"/>
    </xf>
    <xf numFmtId="0" fontId="36" fillId="0" borderId="0" xfId="6" applyFont="1"/>
    <xf numFmtId="0" fontId="37" fillId="0" borderId="0" xfId="6" applyFont="1" applyFill="1" applyBorder="1" applyAlignment="1">
      <alignment horizontal="center" vertical="center"/>
    </xf>
    <xf numFmtId="0" fontId="36" fillId="0" borderId="0" xfId="6" applyFont="1" applyFill="1" applyBorder="1"/>
    <xf numFmtId="0" fontId="36" fillId="0" borderId="16" xfId="6" applyFont="1" applyBorder="1" applyAlignment="1">
      <alignment horizontal="left" vertical="center" wrapText="1" indent="2"/>
    </xf>
    <xf numFmtId="4" fontId="36" fillId="0" borderId="28" xfId="6" applyNumberFormat="1" applyFont="1" applyBorder="1" applyAlignment="1">
      <alignment horizontal="right" vertical="center" wrapText="1"/>
    </xf>
    <xf numFmtId="0" fontId="36" fillId="0" borderId="16" xfId="6" applyFont="1" applyBorder="1" applyAlignment="1">
      <alignment horizontal="left" vertical="center" wrapText="1" indent="4"/>
    </xf>
    <xf numFmtId="0" fontId="36" fillId="0" borderId="16" xfId="6" applyFont="1" applyBorder="1" applyAlignment="1">
      <alignment horizontal="left" vertical="center" wrapText="1"/>
    </xf>
    <xf numFmtId="4" fontId="39" fillId="0" borderId="28" xfId="6" applyNumberFormat="1" applyFont="1" applyBorder="1" applyAlignment="1">
      <alignment horizontal="right" vertical="center" wrapText="1"/>
    </xf>
    <xf numFmtId="0" fontId="36" fillId="0" borderId="16" xfId="6" applyFont="1" applyBorder="1" applyAlignment="1">
      <alignment horizontal="left" vertical="center" wrapText="1" indent="5"/>
    </xf>
    <xf numFmtId="0" fontId="39" fillId="0" borderId="18" xfId="6" applyFont="1" applyBorder="1" applyAlignment="1">
      <alignment horizontal="left" vertical="center" wrapText="1"/>
    </xf>
    <xf numFmtId="4" fontId="39" fillId="0" borderId="30" xfId="6" applyNumberFormat="1" applyFont="1" applyBorder="1" applyAlignment="1">
      <alignment vertical="center" wrapText="1"/>
    </xf>
    <xf numFmtId="0" fontId="5" fillId="0" borderId="0" xfId="10" applyFont="1"/>
    <xf numFmtId="165" fontId="14" fillId="0" borderId="0" xfId="5" applyNumberFormat="1" applyFont="1" applyFill="1" applyBorder="1" applyAlignment="1" applyProtection="1">
      <alignment horizontal="center"/>
    </xf>
    <xf numFmtId="0" fontId="5" fillId="0" borderId="0" xfId="10" applyFont="1" applyBorder="1"/>
    <xf numFmtId="0" fontId="5" fillId="2" borderId="0" xfId="10" applyFont="1" applyFill="1" applyBorder="1"/>
    <xf numFmtId="0" fontId="15" fillId="0" borderId="0" xfId="11" applyFont="1" applyAlignment="1">
      <alignment vertical="center"/>
    </xf>
    <xf numFmtId="0" fontId="15" fillId="0" borderId="0" xfId="10" applyFont="1" applyAlignment="1">
      <alignment vertical="center"/>
    </xf>
    <xf numFmtId="0" fontId="5" fillId="0" borderId="0" xfId="9" applyFont="1" applyAlignment="1">
      <alignment vertical="center"/>
    </xf>
    <xf numFmtId="0" fontId="5" fillId="0" borderId="25" xfId="9" applyFont="1" applyFill="1" applyBorder="1" applyAlignment="1">
      <alignment horizontal="left" vertical="center" indent="2"/>
    </xf>
    <xf numFmtId="4" fontId="5" fillId="0" borderId="27" xfId="9" applyNumberFormat="1" applyFont="1" applyFill="1" applyBorder="1" applyAlignment="1">
      <alignment horizontal="right" vertical="center"/>
    </xf>
    <xf numFmtId="4" fontId="15" fillId="0" borderId="18" xfId="9" applyNumberFormat="1" applyFont="1" applyBorder="1"/>
    <xf numFmtId="4" fontId="15" fillId="0" borderId="30" xfId="9" applyNumberFormat="1" applyFont="1" applyBorder="1"/>
    <xf numFmtId="0" fontId="5" fillId="0" borderId="0" xfId="9" applyFont="1"/>
    <xf numFmtId="4" fontId="5" fillId="0" borderId="0" xfId="9" applyNumberFormat="1" applyFont="1"/>
    <xf numFmtId="0" fontId="0" fillId="0" borderId="0" xfId="0" applyFill="1" applyBorder="1"/>
    <xf numFmtId="0" fontId="14" fillId="0" borderId="0" xfId="6" applyFont="1" applyFill="1" applyBorder="1" applyAlignment="1">
      <alignment horizontal="center" vertical="center"/>
    </xf>
    <xf numFmtId="0" fontId="14" fillId="0" borderId="17" xfId="6" applyFont="1" applyFill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5" fillId="0" borderId="16" xfId="6" applyFont="1" applyBorder="1" applyAlignment="1">
      <alignment horizontal="left" vertical="center"/>
    </xf>
    <xf numFmtId="0" fontId="15" fillId="0" borderId="16" xfId="6" applyFont="1" applyBorder="1" applyAlignment="1">
      <alignment vertical="center"/>
    </xf>
    <xf numFmtId="0" fontId="15" fillId="0" borderId="16" xfId="0" applyFont="1" applyBorder="1" applyAlignment="1">
      <alignment horizontal="left" vertical="center"/>
    </xf>
    <xf numFmtId="0" fontId="15" fillId="0" borderId="18" xfId="6" applyFont="1" applyBorder="1" applyAlignment="1">
      <alignment vertical="center"/>
    </xf>
    <xf numFmtId="0" fontId="15" fillId="0" borderId="20" xfId="6" applyFont="1" applyBorder="1" applyAlignment="1">
      <alignment vertical="center"/>
    </xf>
    <xf numFmtId="0" fontId="7" fillId="0" borderId="0" xfId="6" applyFill="1" applyBorder="1"/>
    <xf numFmtId="165" fontId="18" fillId="0" borderId="0" xfId="5" applyNumberFormat="1" applyFont="1" applyFill="1" applyBorder="1" applyAlignment="1" applyProtection="1">
      <alignment horizontal="center"/>
    </xf>
    <xf numFmtId="0" fontId="28" fillId="0" borderId="0" xfId="0" applyFont="1" applyAlignment="1">
      <alignment horizontal="left" vertical="center"/>
    </xf>
    <xf numFmtId="0" fontId="4" fillId="0" borderId="28" xfId="11" applyFont="1" applyFill="1" applyBorder="1" applyAlignment="1">
      <alignment horizontal="left" vertical="center" indent="2"/>
    </xf>
    <xf numFmtId="0" fontId="9" fillId="6" borderId="1" xfId="0" applyFont="1" applyFill="1" applyBorder="1"/>
    <xf numFmtId="0" fontId="11" fillId="6" borderId="2" xfId="1" applyFont="1" applyFill="1" applyBorder="1" applyAlignment="1"/>
    <xf numFmtId="0" fontId="9" fillId="6" borderId="4" xfId="0" applyFont="1" applyFill="1" applyBorder="1"/>
    <xf numFmtId="0" fontId="9" fillId="6" borderId="6" xfId="0" applyFont="1" applyFill="1" applyBorder="1"/>
    <xf numFmtId="0" fontId="40" fillId="6" borderId="3" xfId="0" applyFont="1" applyFill="1" applyBorder="1"/>
    <xf numFmtId="3" fontId="11" fillId="6" borderId="0" xfId="1" applyNumberFormat="1" applyFont="1" applyFill="1" applyBorder="1" applyAlignment="1"/>
    <xf numFmtId="0" fontId="40" fillId="6" borderId="5" xfId="0" applyFont="1" applyFill="1" applyBorder="1"/>
    <xf numFmtId="0" fontId="11" fillId="6" borderId="0" xfId="1" applyFont="1" applyFill="1" applyBorder="1" applyAlignment="1"/>
    <xf numFmtId="0" fontId="11" fillId="6" borderId="7" xfId="2" applyNumberFormat="1" applyFont="1" applyFill="1" applyBorder="1" applyAlignment="1">
      <alignment vertical="center"/>
    </xf>
    <xf numFmtId="0" fontId="40" fillId="6" borderId="8" xfId="0" applyFont="1" applyFill="1" applyBorder="1"/>
    <xf numFmtId="0" fontId="40" fillId="6" borderId="1" xfId="0" applyFont="1" applyFill="1" applyBorder="1"/>
    <xf numFmtId="0" fontId="41" fillId="6" borderId="6" xfId="0" applyFont="1" applyFill="1" applyBorder="1"/>
    <xf numFmtId="0" fontId="42" fillId="6" borderId="23" xfId="0" applyFont="1" applyFill="1" applyBorder="1" applyAlignment="1">
      <alignment horizontal="center" vertical="center" wrapText="1"/>
    </xf>
    <xf numFmtId="0" fontId="42" fillId="6" borderId="26" xfId="0" applyFont="1" applyFill="1" applyBorder="1" applyAlignment="1">
      <alignment horizontal="center" vertical="center" wrapText="1"/>
    </xf>
    <xf numFmtId="0" fontId="43" fillId="6" borderId="27" xfId="0" applyFont="1" applyFill="1" applyBorder="1" applyAlignment="1">
      <alignment horizontal="center" vertical="center" wrapText="1"/>
    </xf>
    <xf numFmtId="0" fontId="43" fillId="6" borderId="26" xfId="0" applyFont="1" applyFill="1" applyBorder="1" applyAlignment="1">
      <alignment horizontal="center" vertical="center" wrapText="1"/>
    </xf>
    <xf numFmtId="0" fontId="45" fillId="6" borderId="14" xfId="0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15" fillId="0" borderId="0" xfId="6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4" fillId="6" borderId="14" xfId="6" applyFont="1" applyFill="1" applyBorder="1" applyAlignment="1">
      <alignment horizontal="center" vertical="center"/>
    </xf>
    <xf numFmtId="0" fontId="14" fillId="6" borderId="14" xfId="6" applyFont="1" applyFill="1" applyBorder="1" applyAlignment="1">
      <alignment horizontal="center" vertical="center" wrapText="1"/>
    </xf>
    <xf numFmtId="0" fontId="15" fillId="2" borderId="9" xfId="6" applyFont="1" applyFill="1" applyBorder="1" applyAlignment="1">
      <alignment vertical="center"/>
    </xf>
    <xf numFmtId="0" fontId="7" fillId="2" borderId="11" xfId="6" applyFill="1" applyBorder="1" applyAlignment="1">
      <alignment horizontal="left" vertical="center"/>
    </xf>
    <xf numFmtId="0" fontId="7" fillId="0" borderId="0" xfId="6" applyAlignment="1">
      <alignment vertical="center"/>
    </xf>
    <xf numFmtId="0" fontId="15" fillId="2" borderId="11" xfId="6" applyFont="1" applyFill="1" applyBorder="1" applyAlignment="1">
      <alignment horizontal="left" vertical="center"/>
    </xf>
    <xf numFmtId="0" fontId="7" fillId="2" borderId="11" xfId="6" applyFill="1" applyBorder="1" applyAlignment="1">
      <alignment horizontal="left" vertical="center" wrapText="1"/>
    </xf>
    <xf numFmtId="0" fontId="15" fillId="2" borderId="10" xfId="6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 applyAlignment="1">
      <alignment vertical="center"/>
    </xf>
    <xf numFmtId="0" fontId="14" fillId="6" borderId="14" xfId="5" applyFont="1" applyFill="1" applyBorder="1" applyAlignment="1">
      <alignment horizontal="center" vertical="center"/>
    </xf>
    <xf numFmtId="0" fontId="14" fillId="6" borderId="10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 wrapText="1"/>
    </xf>
    <xf numFmtId="0" fontId="14" fillId="6" borderId="26" xfId="6" applyFont="1" applyFill="1" applyBorder="1" applyAlignment="1">
      <alignment horizontal="center" vertical="center" wrapText="1"/>
    </xf>
    <xf numFmtId="0" fontId="38" fillId="6" borderId="30" xfId="5" applyFont="1" applyFill="1" applyBorder="1" applyAlignment="1">
      <alignment horizontal="center" vertical="center"/>
    </xf>
    <xf numFmtId="0" fontId="38" fillId="6" borderId="30" xfId="5" applyFont="1" applyFill="1" applyBorder="1" applyAlignment="1">
      <alignment horizontal="center" vertical="center" wrapText="1"/>
    </xf>
    <xf numFmtId="4" fontId="12" fillId="2" borderId="0" xfId="1" applyNumberFormat="1" applyFont="1" applyFill="1" applyBorder="1" applyAlignment="1" applyProtection="1">
      <alignment horizontal="center"/>
      <protection locked="0"/>
    </xf>
    <xf numFmtId="4" fontId="9" fillId="0" borderId="11" xfId="0" applyNumberFormat="1" applyFont="1" applyFill="1" applyBorder="1"/>
    <xf numFmtId="4" fontId="10" fillId="0" borderId="11" xfId="0" applyNumberFormat="1" applyFont="1" applyFill="1" applyBorder="1"/>
    <xf numFmtId="4" fontId="9" fillId="0" borderId="11" xfId="0" applyNumberFormat="1" applyFont="1" applyBorder="1"/>
    <xf numFmtId="4" fontId="0" fillId="0" borderId="11" xfId="0" applyNumberFormat="1" applyBorder="1" applyAlignment="1"/>
    <xf numFmtId="4" fontId="9" fillId="2" borderId="1" xfId="0" applyNumberFormat="1" applyFont="1" applyFill="1" applyBorder="1"/>
    <xf numFmtId="4" fontId="10" fillId="0" borderId="4" xfId="0" applyNumberFormat="1" applyFont="1" applyFill="1" applyBorder="1"/>
    <xf numFmtId="4" fontId="9" fillId="0" borderId="4" xfId="0" applyNumberFormat="1" applyFont="1" applyBorder="1"/>
    <xf numFmtId="4" fontId="9" fillId="0" borderId="6" xfId="0" applyNumberFormat="1" applyFont="1" applyBorder="1"/>
    <xf numFmtId="4" fontId="9" fillId="2" borderId="2" xfId="0" applyNumberFormat="1" applyFont="1" applyFill="1" applyBorder="1"/>
    <xf numFmtId="4" fontId="9" fillId="0" borderId="0" xfId="0" applyNumberFormat="1" applyFont="1" applyBorder="1"/>
    <xf numFmtId="4" fontId="9" fillId="0" borderId="7" xfId="0" applyNumberFormat="1" applyFont="1" applyFill="1" applyBorder="1"/>
    <xf numFmtId="4" fontId="31" fillId="0" borderId="28" xfId="8" applyNumberFormat="1" applyFont="1" applyBorder="1" applyAlignment="1">
      <alignment horizontal="right" vertical="center" wrapText="1"/>
    </xf>
    <xf numFmtId="4" fontId="31" fillId="0" borderId="27" xfId="0" applyNumberFormat="1" applyFont="1" applyBorder="1" applyAlignment="1">
      <alignment horizontal="right" vertical="center" wrapText="1"/>
    </xf>
    <xf numFmtId="4" fontId="29" fillId="0" borderId="24" xfId="0" applyNumberFormat="1" applyFont="1" applyBorder="1" applyAlignment="1">
      <alignment horizontal="right" vertical="center" wrapText="1"/>
    </xf>
    <xf numFmtId="10" fontId="31" fillId="0" borderId="28" xfId="12" applyNumberFormat="1" applyFont="1" applyBorder="1" applyAlignment="1">
      <alignment horizontal="right" vertical="center" wrapText="1"/>
    </xf>
    <xf numFmtId="10" fontId="31" fillId="0" borderId="27" xfId="12" applyNumberFormat="1" applyFont="1" applyBorder="1" applyAlignment="1">
      <alignment horizontal="right" vertical="center" wrapText="1"/>
    </xf>
    <xf numFmtId="4" fontId="29" fillId="0" borderId="23" xfId="0" applyNumberFormat="1" applyFont="1" applyBorder="1" applyAlignment="1">
      <alignment horizontal="justify" vertical="center" wrapText="1"/>
    </xf>
    <xf numFmtId="4" fontId="29" fillId="4" borderId="23" xfId="0" applyNumberFormat="1" applyFont="1" applyFill="1" applyBorder="1" applyAlignment="1">
      <alignment wrapText="1"/>
    </xf>
    <xf numFmtId="4" fontId="29" fillId="0" borderId="23" xfId="0" applyNumberFormat="1" applyFont="1" applyBorder="1" applyAlignment="1">
      <alignment wrapText="1"/>
    </xf>
    <xf numFmtId="4" fontId="29" fillId="0" borderId="23" xfId="0" applyNumberFormat="1" applyFont="1" applyFill="1" applyBorder="1" applyAlignment="1">
      <alignment wrapText="1"/>
    </xf>
    <xf numFmtId="4" fontId="31" fillId="0" borderId="28" xfId="0" applyNumberFormat="1" applyFont="1" applyBorder="1" applyAlignment="1">
      <alignment wrapText="1"/>
    </xf>
    <xf numFmtId="4" fontId="29" fillId="0" borderId="28" xfId="8" applyNumberFormat="1" applyFont="1" applyBorder="1" applyAlignment="1">
      <alignment wrapText="1"/>
    </xf>
    <xf numFmtId="4" fontId="29" fillId="0" borderId="28" xfId="0" applyNumberFormat="1" applyFont="1" applyBorder="1" applyAlignment="1">
      <alignment wrapText="1"/>
    </xf>
    <xf numFmtId="4" fontId="30" fillId="0" borderId="28" xfId="0" applyNumberFormat="1" applyFont="1" applyBorder="1" applyAlignment="1">
      <alignment wrapText="1"/>
    </xf>
    <xf numFmtId="4" fontId="30" fillId="0" borderId="23" xfId="0" applyNumberFormat="1" applyFont="1" applyBorder="1" applyAlignment="1">
      <alignment wrapText="1"/>
    </xf>
    <xf numFmtId="4" fontId="30" fillId="0" borderId="26" xfId="0" applyNumberFormat="1" applyFont="1" applyBorder="1" applyAlignment="1">
      <alignment wrapText="1"/>
    </xf>
    <xf numFmtId="0" fontId="31" fillId="0" borderId="0" xfId="0" applyFont="1" applyFill="1" applyBorder="1" applyAlignment="1">
      <alignment horizontal="justify" vertical="center" wrapText="1"/>
    </xf>
    <xf numFmtId="4" fontId="29" fillId="0" borderId="24" xfId="0" applyNumberFormat="1" applyFont="1" applyBorder="1" applyAlignment="1">
      <alignment horizontal="justify" vertical="center" wrapText="1"/>
    </xf>
    <xf numFmtId="4" fontId="29" fillId="4" borderId="28" xfId="0" applyNumberFormat="1" applyFont="1" applyFill="1" applyBorder="1" applyAlignment="1">
      <alignment wrapText="1"/>
    </xf>
    <xf numFmtId="4" fontId="30" fillId="0" borderId="27" xfId="0" applyNumberFormat="1" applyFont="1" applyBorder="1" applyAlignment="1">
      <alignment wrapText="1"/>
    </xf>
    <xf numFmtId="4" fontId="31" fillId="0" borderId="23" xfId="0" applyNumberFormat="1" applyFont="1" applyFill="1" applyBorder="1" applyAlignment="1">
      <alignment wrapText="1"/>
    </xf>
    <xf numFmtId="4" fontId="33" fillId="0" borderId="23" xfId="0" applyNumberFormat="1" applyFont="1" applyBorder="1" applyAlignment="1">
      <alignment vertical="center" wrapText="1"/>
    </xf>
    <xf numFmtId="4" fontId="34" fillId="0" borderId="23" xfId="0" applyNumberFormat="1" applyFont="1" applyBorder="1" applyAlignment="1">
      <alignment vertical="center" wrapText="1"/>
    </xf>
    <xf numFmtId="4" fontId="45" fillId="6" borderId="14" xfId="0" applyNumberFormat="1" applyFont="1" applyFill="1" applyBorder="1" applyAlignment="1" applyProtection="1">
      <alignment horizontal="center" vertical="center" wrapText="1"/>
    </xf>
    <xf numFmtId="4" fontId="26" fillId="0" borderId="11" xfId="0" applyNumberFormat="1" applyFont="1" applyFill="1" applyBorder="1" applyAlignment="1" applyProtection="1">
      <alignment horizontal="right" wrapText="1"/>
      <protection locked="0"/>
    </xf>
    <xf numFmtId="4" fontId="22" fillId="0" borderId="11" xfId="0" applyNumberFormat="1" applyFont="1" applyFill="1" applyBorder="1" applyAlignment="1" applyProtection="1">
      <alignment horizontal="right" wrapText="1"/>
      <protection locked="0"/>
    </xf>
    <xf numFmtId="4" fontId="26" fillId="0" borderId="10" xfId="0" applyNumberFormat="1" applyFont="1" applyFill="1" applyBorder="1" applyAlignment="1" applyProtection="1">
      <alignment horizontal="right" wrapText="1"/>
      <protection locked="0"/>
    </xf>
    <xf numFmtId="4" fontId="0" fillId="0" borderId="0" xfId="0" applyNumberFormat="1" applyFont="1" applyFill="1" applyProtection="1"/>
    <xf numFmtId="4" fontId="26" fillId="0" borderId="11" xfId="0" applyNumberFormat="1" applyFont="1" applyFill="1" applyBorder="1" applyAlignment="1" applyProtection="1">
      <alignment horizontal="right"/>
      <protection locked="0"/>
    </xf>
    <xf numFmtId="4" fontId="22" fillId="0" borderId="11" xfId="0" applyNumberFormat="1" applyFont="1" applyFill="1" applyBorder="1" applyAlignment="1" applyProtection="1">
      <alignment horizontal="right"/>
      <protection locked="0"/>
    </xf>
    <xf numFmtId="4" fontId="26" fillId="0" borderId="10" xfId="0" applyNumberFormat="1" applyFont="1" applyFill="1" applyBorder="1" applyAlignment="1" applyProtection="1">
      <alignment horizontal="right"/>
      <protection locked="0"/>
    </xf>
    <xf numFmtId="4" fontId="22" fillId="0" borderId="11" xfId="0" applyNumberFormat="1" applyFont="1" applyFill="1" applyBorder="1" applyAlignment="1" applyProtection="1">
      <alignment horizontal="right"/>
    </xf>
    <xf numFmtId="4" fontId="7" fillId="2" borderId="9" xfId="6" applyNumberFormat="1" applyFill="1" applyBorder="1" applyAlignment="1">
      <alignment vertical="center"/>
    </xf>
    <xf numFmtId="4" fontId="7" fillId="2" borderId="11" xfId="7" applyNumberFormat="1" applyFont="1" applyFill="1" applyBorder="1" applyAlignment="1">
      <alignment vertical="center"/>
    </xf>
    <xf numFmtId="4" fontId="15" fillId="2" borderId="11" xfId="7" applyNumberFormat="1" applyFont="1" applyFill="1" applyBorder="1" applyAlignment="1">
      <alignment vertical="center"/>
    </xf>
    <xf numFmtId="4" fontId="15" fillId="2" borderId="10" xfId="7" applyNumberFormat="1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15" fillId="0" borderId="0" xfId="6" applyFont="1" applyAlignment="1">
      <alignment vertical="center"/>
    </xf>
    <xf numFmtId="166" fontId="15" fillId="0" borderId="0" xfId="6" applyNumberFormat="1" applyFont="1" applyAlignment="1">
      <alignment vertical="center"/>
    </xf>
    <xf numFmtId="0" fontId="15" fillId="0" borderId="0" xfId="6" applyFont="1" applyFill="1"/>
    <xf numFmtId="0" fontId="27" fillId="0" borderId="0" xfId="0" applyFont="1"/>
    <xf numFmtId="0" fontId="15" fillId="0" borderId="2" xfId="6" applyFont="1" applyFill="1" applyBorder="1"/>
    <xf numFmtId="0" fontId="7" fillId="0" borderId="0" xfId="6" applyFont="1" applyBorder="1"/>
    <xf numFmtId="0" fontId="15" fillId="0" borderId="0" xfId="6" applyFont="1" applyFill="1" applyBorder="1"/>
    <xf numFmtId="0" fontId="17" fillId="0" borderId="0" xfId="6" applyFont="1" applyBorder="1"/>
    <xf numFmtId="0" fontId="7" fillId="0" borderId="7" xfId="6" applyFont="1" applyBorder="1"/>
    <xf numFmtId="0" fontId="15" fillId="4" borderId="16" xfId="6" applyFont="1" applyFill="1" applyBorder="1" applyAlignment="1">
      <alignment horizontal="left" vertical="center" wrapText="1"/>
    </xf>
    <xf numFmtId="4" fontId="18" fillId="4" borderId="28" xfId="5" applyNumberFormat="1" applyFont="1" applyFill="1" applyBorder="1" applyAlignment="1">
      <alignment horizontal="right" vertical="center"/>
    </xf>
    <xf numFmtId="4" fontId="4" fillId="0" borderId="28" xfId="10" applyNumberFormat="1" applyFont="1" applyFill="1" applyBorder="1" applyAlignment="1">
      <alignment horizontal="right" vertical="center"/>
    </xf>
    <xf numFmtId="0" fontId="4" fillId="0" borderId="0" xfId="11" applyFont="1" applyAlignment="1">
      <alignment vertical="center"/>
    </xf>
    <xf numFmtId="0" fontId="4" fillId="2" borderId="0" xfId="10" applyFont="1" applyFill="1" applyBorder="1"/>
    <xf numFmtId="0" fontId="4" fillId="0" borderId="0" xfId="10" applyFont="1" applyAlignment="1">
      <alignment vertical="center"/>
    </xf>
    <xf numFmtId="4" fontId="15" fillId="4" borderId="28" xfId="10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5" fillId="0" borderId="0" xfId="6" applyFont="1" applyBorder="1" applyAlignment="1">
      <alignment horizontal="left" vertical="center"/>
    </xf>
    <xf numFmtId="0" fontId="15" fillId="0" borderId="0" xfId="6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/>
    </xf>
    <xf numFmtId="0" fontId="5" fillId="0" borderId="0" xfId="6" applyFont="1" applyBorder="1" applyAlignment="1">
      <alignment horizontal="left" vertical="center" wrapText="1"/>
    </xf>
    <xf numFmtId="4" fontId="5" fillId="0" borderId="24" xfId="6" applyNumberFormat="1" applyFont="1" applyBorder="1" applyAlignment="1">
      <alignment horizontal="center" vertical="center" wrapText="1"/>
    </xf>
    <xf numFmtId="4" fontId="15" fillId="0" borderId="28" xfId="6" applyNumberFormat="1" applyFont="1" applyBorder="1" applyAlignment="1">
      <alignment horizontal="right" vertical="center"/>
    </xf>
    <xf numFmtId="4" fontId="15" fillId="0" borderId="20" xfId="6" applyNumberFormat="1" applyFont="1" applyBorder="1" applyAlignment="1">
      <alignment horizontal="right" vertical="center"/>
    </xf>
    <xf numFmtId="0" fontId="0" fillId="0" borderId="0" xfId="0" applyFill="1" applyAlignment="1">
      <alignment vertical="center"/>
    </xf>
    <xf numFmtId="4" fontId="5" fillId="0" borderId="28" xfId="3" applyNumberFormat="1" applyFont="1" applyBorder="1" applyAlignment="1">
      <alignment horizontal="right" vertical="center"/>
    </xf>
    <xf numFmtId="4" fontId="5" fillId="0" borderId="27" xfId="3" applyNumberFormat="1" applyFont="1" applyBorder="1" applyAlignment="1">
      <alignment horizontal="right" vertical="center"/>
    </xf>
    <xf numFmtId="0" fontId="15" fillId="4" borderId="16" xfId="0" applyFont="1" applyFill="1" applyBorder="1" applyAlignment="1">
      <alignment vertical="center"/>
    </xf>
    <xf numFmtId="0" fontId="15" fillId="4" borderId="0" xfId="0" applyFont="1" applyFill="1" applyBorder="1" applyAlignment="1">
      <alignment vertical="center"/>
    </xf>
    <xf numFmtId="4" fontId="15" fillId="4" borderId="28" xfId="6" applyNumberFormat="1" applyFont="1" applyFill="1" applyBorder="1" applyAlignment="1">
      <alignment horizontal="right" vertical="center" wrapText="1"/>
    </xf>
    <xf numFmtId="0" fontId="39" fillId="4" borderId="16" xfId="6" applyFont="1" applyFill="1" applyBorder="1" applyAlignment="1">
      <alignment horizontal="left" vertical="center" wrapText="1"/>
    </xf>
    <xf numFmtId="4" fontId="39" fillId="4" borderId="28" xfId="6" applyNumberFormat="1" applyFont="1" applyFill="1" applyBorder="1" applyAlignment="1">
      <alignment vertical="center" wrapText="1"/>
    </xf>
    <xf numFmtId="4" fontId="39" fillId="4" borderId="28" xfId="6" applyNumberFormat="1" applyFont="1" applyFill="1" applyBorder="1" applyAlignment="1">
      <alignment horizontal="right" vertical="center" wrapText="1"/>
    </xf>
    <xf numFmtId="168" fontId="46" fillId="0" borderId="23" xfId="0" applyNumberFormat="1" applyFont="1" applyBorder="1" applyAlignment="1">
      <alignment horizontal="right" vertical="center" wrapText="1"/>
    </xf>
    <xf numFmtId="169" fontId="46" fillId="0" borderId="23" xfId="0" applyNumberFormat="1" applyFont="1" applyBorder="1" applyAlignment="1">
      <alignment horizontal="right" vertical="center" wrapText="1"/>
    </xf>
    <xf numFmtId="168" fontId="46" fillId="0" borderId="23" xfId="0" applyNumberFormat="1" applyFont="1" applyBorder="1" applyAlignment="1">
      <alignment vertical="center" wrapText="1"/>
    </xf>
    <xf numFmtId="168" fontId="46" fillId="0" borderId="23" xfId="0" applyNumberFormat="1" applyFont="1" applyBorder="1" applyAlignment="1">
      <alignment horizontal="right" vertical="center"/>
    </xf>
    <xf numFmtId="166" fontId="46" fillId="0" borderId="23" xfId="8" applyNumberFormat="1" applyFont="1" applyBorder="1" applyAlignment="1">
      <alignment horizontal="center" vertical="center"/>
    </xf>
    <xf numFmtId="0" fontId="14" fillId="0" borderId="0" xfId="5" applyFont="1" applyFill="1" applyBorder="1" applyAlignment="1">
      <alignment horizontal="center" vertical="center"/>
    </xf>
    <xf numFmtId="0" fontId="15" fillId="0" borderId="12" xfId="6" applyFont="1" applyBorder="1"/>
    <xf numFmtId="168" fontId="46" fillId="0" borderId="23" xfId="0" applyNumberFormat="1" applyFont="1" applyBorder="1" applyAlignment="1">
      <alignment vertical="center"/>
    </xf>
    <xf numFmtId="168" fontId="47" fillId="0" borderId="28" xfId="0" applyNumberFormat="1" applyFont="1" applyBorder="1" applyAlignment="1">
      <alignment horizontal="right" vertical="center" wrapText="1"/>
    </xf>
    <xf numFmtId="168" fontId="47" fillId="0" borderId="23" xfId="0" applyNumberFormat="1" applyFont="1" applyBorder="1" applyAlignment="1">
      <alignment horizontal="right" vertical="center" wrapText="1"/>
    </xf>
    <xf numFmtId="169" fontId="9" fillId="0" borderId="4" xfId="0" applyNumberFormat="1" applyFont="1" applyFill="1" applyBorder="1"/>
    <xf numFmtId="169" fontId="9" fillId="0" borderId="11" xfId="0" applyNumberFormat="1" applyFont="1" applyFill="1" applyBorder="1"/>
    <xf numFmtId="4" fontId="46" fillId="0" borderId="23" xfId="0" applyNumberFormat="1" applyFont="1" applyBorder="1" applyAlignment="1">
      <alignment horizontal="right" vertical="center" wrapText="1"/>
    </xf>
    <xf numFmtId="168" fontId="47" fillId="0" borderId="23" xfId="13" applyNumberFormat="1" applyFont="1" applyBorder="1" applyAlignment="1">
      <alignment horizontal="right" vertical="center" wrapText="1"/>
    </xf>
    <xf numFmtId="168" fontId="46" fillId="0" borderId="28" xfId="14" applyNumberFormat="1" applyFont="1" applyBorder="1" applyAlignment="1">
      <alignment horizontal="right" vertical="center" wrapText="1"/>
    </xf>
    <xf numFmtId="169" fontId="7" fillId="0" borderId="0" xfId="8" applyNumberFormat="1" applyFont="1"/>
    <xf numFmtId="169" fontId="18" fillId="0" borderId="0" xfId="8" applyNumberFormat="1" applyFont="1" applyFill="1" applyBorder="1" applyAlignment="1" applyProtection="1">
      <alignment horizontal="center"/>
    </xf>
    <xf numFmtId="169" fontId="14" fillId="6" borderId="14" xfId="8" applyNumberFormat="1" applyFont="1" applyFill="1" applyBorder="1" applyAlignment="1">
      <alignment horizontal="center" vertical="center" wrapText="1"/>
    </xf>
    <xf numFmtId="169" fontId="18" fillId="0" borderId="9" xfId="8" applyNumberFormat="1" applyFont="1" applyFill="1" applyBorder="1" applyAlignment="1">
      <alignment horizontal="right" vertical="center"/>
    </xf>
    <xf numFmtId="169" fontId="15" fillId="0" borderId="9" xfId="8" applyNumberFormat="1" applyFont="1" applyFill="1" applyBorder="1"/>
    <xf numFmtId="169" fontId="6" fillId="0" borderId="11" xfId="8" applyNumberFormat="1" applyFont="1" applyBorder="1"/>
    <xf numFmtId="169" fontId="15" fillId="0" borderId="11" xfId="8" applyNumberFormat="1" applyFont="1" applyFill="1" applyBorder="1"/>
    <xf numFmtId="169" fontId="6" fillId="0" borderId="10" xfId="8" applyNumberFormat="1" applyFont="1" applyBorder="1"/>
    <xf numFmtId="169" fontId="15" fillId="0" borderId="14" xfId="8" applyNumberFormat="1" applyFont="1" applyBorder="1"/>
    <xf numFmtId="169" fontId="0" fillId="0" borderId="0" xfId="8" applyNumberFormat="1" applyFont="1"/>
    <xf numFmtId="0" fontId="46" fillId="0" borderId="28" xfId="15" applyFont="1" applyBorder="1" applyAlignment="1">
      <alignment horizontal="left" vertical="center" wrapText="1"/>
    </xf>
    <xf numFmtId="0" fontId="46" fillId="0" borderId="28" xfId="15" applyFont="1" applyBorder="1" applyAlignment="1">
      <alignment horizontal="left" vertical="center" wrapText="1" indent="1"/>
    </xf>
    <xf numFmtId="168" fontId="46" fillId="0" borderId="28" xfId="15" applyNumberFormat="1" applyFont="1" applyBorder="1" applyAlignment="1">
      <alignment horizontal="right" vertical="center" wrapText="1"/>
    </xf>
    <xf numFmtId="168" fontId="46" fillId="0" borderId="23" xfId="15" applyNumberFormat="1" applyFont="1" applyBorder="1" applyAlignment="1">
      <alignment horizontal="right" vertical="center" wrapText="1"/>
    </xf>
    <xf numFmtId="168" fontId="46" fillId="0" borderId="28" xfId="15" applyNumberFormat="1" applyFont="1" applyBorder="1" applyAlignment="1">
      <alignment horizontal="right" vertical="center" wrapText="1"/>
    </xf>
    <xf numFmtId="168" fontId="46" fillId="0" borderId="23" xfId="15" applyNumberFormat="1" applyFont="1" applyBorder="1" applyAlignment="1">
      <alignment horizontal="right" vertical="center" wrapText="1"/>
    </xf>
    <xf numFmtId="168" fontId="46" fillId="0" borderId="28" xfId="15" applyNumberFormat="1" applyFont="1" applyBorder="1" applyAlignment="1">
      <alignment horizontal="right" vertical="center" wrapText="1"/>
    </xf>
    <xf numFmtId="168" fontId="46" fillId="0" borderId="23" xfId="15" applyNumberFormat="1" applyFont="1" applyBorder="1" applyAlignment="1">
      <alignment horizontal="right" vertical="center" wrapText="1"/>
    </xf>
    <xf numFmtId="168" fontId="46" fillId="0" borderId="28" xfId="15" applyNumberFormat="1" applyFont="1" applyBorder="1" applyAlignment="1">
      <alignment horizontal="right" vertical="center" wrapText="1"/>
    </xf>
    <xf numFmtId="168" fontId="46" fillId="0" borderId="23" xfId="15" applyNumberFormat="1" applyFont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/>
    </xf>
    <xf numFmtId="0" fontId="11" fillId="6" borderId="1" xfId="1" applyFont="1" applyFill="1" applyBorder="1" applyAlignment="1">
      <alignment horizontal="center" vertical="center" wrapText="1"/>
    </xf>
    <xf numFmtId="0" fontId="11" fillId="6" borderId="3" xfId="1" applyFont="1" applyFill="1" applyBorder="1" applyAlignment="1">
      <alignment horizontal="center" vertical="center" wrapText="1"/>
    </xf>
    <xf numFmtId="0" fontId="11" fillId="6" borderId="4" xfId="1" applyFont="1" applyFill="1" applyBorder="1" applyAlignment="1">
      <alignment horizontal="center" vertical="center" wrapText="1"/>
    </xf>
    <xf numFmtId="0" fontId="11" fillId="6" borderId="5" xfId="1" applyFont="1" applyFill="1" applyBorder="1" applyAlignment="1">
      <alignment horizontal="center" vertical="center" wrapText="1"/>
    </xf>
    <xf numFmtId="0" fontId="11" fillId="6" borderId="0" xfId="1" applyFont="1" applyFill="1" applyBorder="1" applyAlignment="1">
      <alignment horizontal="center"/>
    </xf>
    <xf numFmtId="0" fontId="11" fillId="6" borderId="2" xfId="1" applyFont="1" applyFill="1" applyBorder="1" applyAlignment="1">
      <alignment horizontal="center"/>
    </xf>
    <xf numFmtId="4" fontId="11" fillId="6" borderId="9" xfId="1" applyNumberFormat="1" applyFont="1" applyFill="1" applyBorder="1" applyAlignment="1">
      <alignment horizontal="center" vertical="center" wrapText="1"/>
    </xf>
    <xf numFmtId="4" fontId="11" fillId="6" borderId="10" xfId="1" applyNumberFormat="1" applyFont="1" applyFill="1" applyBorder="1" applyAlignment="1">
      <alignment horizontal="center" vertical="center" wrapText="1"/>
    </xf>
    <xf numFmtId="4" fontId="11" fillId="6" borderId="3" xfId="1" applyNumberFormat="1" applyFont="1" applyFill="1" applyBorder="1" applyAlignment="1">
      <alignment horizontal="center" vertical="center" wrapText="1"/>
    </xf>
    <xf numFmtId="4" fontId="11" fillId="6" borderId="8" xfId="1" applyNumberFormat="1" applyFont="1" applyFill="1" applyBorder="1" applyAlignment="1">
      <alignment horizontal="center" vertical="center" wrapText="1"/>
    </xf>
    <xf numFmtId="0" fontId="11" fillId="6" borderId="2" xfId="3" applyFont="1" applyFill="1" applyBorder="1" applyAlignment="1">
      <alignment vertical="center"/>
    </xf>
    <xf numFmtId="0" fontId="11" fillId="6" borderId="3" xfId="3" applyFont="1" applyFill="1" applyBorder="1" applyAlignment="1">
      <alignment vertical="center"/>
    </xf>
    <xf numFmtId="0" fontId="11" fillId="6" borderId="7" xfId="3" applyFont="1" applyFill="1" applyBorder="1" applyAlignment="1">
      <alignment vertical="center"/>
    </xf>
    <xf numFmtId="0" fontId="11" fillId="6" borderId="8" xfId="3" applyFont="1" applyFill="1" applyBorder="1" applyAlignment="1">
      <alignment vertical="center"/>
    </xf>
    <xf numFmtId="0" fontId="11" fillId="6" borderId="1" xfId="3" applyFont="1" applyFill="1" applyBorder="1" applyAlignment="1">
      <alignment horizontal="right" vertical="top"/>
    </xf>
    <xf numFmtId="0" fontId="11" fillId="6" borderId="4" xfId="3" applyFont="1" applyFill="1" applyBorder="1" applyAlignment="1">
      <alignment horizontal="right" vertical="top"/>
    </xf>
    <xf numFmtId="0" fontId="11" fillId="6" borderId="0" xfId="3" applyFont="1" applyFill="1" applyBorder="1" applyAlignment="1">
      <alignment vertical="center"/>
    </xf>
    <xf numFmtId="0" fontId="11" fillId="6" borderId="5" xfId="3" applyFont="1" applyFill="1" applyBorder="1" applyAlignment="1">
      <alignment vertical="center"/>
    </xf>
    <xf numFmtId="0" fontId="12" fillId="4" borderId="7" xfId="1" applyNumberFormat="1" applyFont="1" applyFill="1" applyBorder="1" applyAlignment="1" applyProtection="1">
      <alignment horizontal="center"/>
      <protection locked="0"/>
    </xf>
    <xf numFmtId="0" fontId="11" fillId="6" borderId="7" xfId="2" applyNumberFormat="1" applyFont="1" applyFill="1" applyBorder="1" applyAlignment="1">
      <alignment horizontal="center" vertical="center"/>
    </xf>
    <xf numFmtId="0" fontId="30" fillId="0" borderId="16" xfId="0" applyFont="1" applyBorder="1" applyAlignment="1">
      <alignment horizontal="justify" vertical="center" wrapText="1"/>
    </xf>
    <xf numFmtId="0" fontId="30" fillId="0" borderId="0" xfId="0" applyFont="1" applyBorder="1" applyAlignment="1">
      <alignment horizontal="justify" vertical="center" wrapText="1"/>
    </xf>
    <xf numFmtId="0" fontId="29" fillId="0" borderId="16" xfId="0" applyFont="1" applyBorder="1" applyAlignment="1">
      <alignment horizontal="justify" vertical="center" wrapText="1"/>
    </xf>
    <xf numFmtId="0" fontId="29" fillId="0" borderId="0" xfId="0" applyFont="1" applyBorder="1" applyAlignment="1">
      <alignment horizontal="justify" vertical="center" wrapText="1"/>
    </xf>
    <xf numFmtId="0" fontId="42" fillId="6" borderId="28" xfId="0" applyFont="1" applyFill="1" applyBorder="1" applyAlignment="1">
      <alignment horizontal="center" vertical="center" wrapText="1"/>
    </xf>
    <xf numFmtId="0" fontId="42" fillId="6" borderId="27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vertical="center" wrapText="1"/>
    </xf>
    <xf numFmtId="0" fontId="33" fillId="0" borderId="29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/>
    </xf>
    <xf numFmtId="0" fontId="31" fillId="0" borderId="16" xfId="0" applyFont="1" applyBorder="1" applyAlignment="1">
      <alignment horizontal="justify" vertical="center" wrapText="1"/>
    </xf>
    <xf numFmtId="0" fontId="31" fillId="0" borderId="0" xfId="0" applyFont="1" applyBorder="1" applyAlignment="1">
      <alignment horizontal="justify" vertical="center" wrapText="1"/>
    </xf>
    <xf numFmtId="0" fontId="30" fillId="0" borderId="25" xfId="0" applyFont="1" applyBorder="1" applyAlignment="1">
      <alignment horizontal="justify" vertical="center" wrapText="1"/>
    </xf>
    <xf numFmtId="0" fontId="30" fillId="0" borderId="17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41" fillId="6" borderId="21" xfId="0" applyFont="1" applyFill="1" applyBorder="1" applyAlignment="1">
      <alignment horizontal="center" vertical="center"/>
    </xf>
    <xf numFmtId="0" fontId="41" fillId="6" borderId="29" xfId="0" applyFont="1" applyFill="1" applyBorder="1" applyAlignment="1">
      <alignment horizontal="center" vertical="center"/>
    </xf>
    <xf numFmtId="0" fontId="41" fillId="6" borderId="22" xfId="0" applyFont="1" applyFill="1" applyBorder="1" applyAlignment="1">
      <alignment horizontal="center" vertical="center"/>
    </xf>
    <xf numFmtId="0" fontId="41" fillId="6" borderId="16" xfId="0" applyFont="1" applyFill="1" applyBorder="1" applyAlignment="1">
      <alignment horizontal="center" vertical="center" wrapText="1"/>
    </xf>
    <xf numFmtId="0" fontId="41" fillId="6" borderId="0" xfId="0" applyFont="1" applyFill="1" applyBorder="1" applyAlignment="1">
      <alignment horizontal="center" vertical="center" wrapText="1"/>
    </xf>
    <xf numFmtId="0" fontId="41" fillId="6" borderId="23" xfId="0" applyFont="1" applyFill="1" applyBorder="1" applyAlignment="1">
      <alignment horizontal="center" vertical="center" wrapText="1"/>
    </xf>
    <xf numFmtId="0" fontId="41" fillId="6" borderId="25" xfId="0" applyFont="1" applyFill="1" applyBorder="1" applyAlignment="1">
      <alignment horizontal="center" vertical="center" wrapText="1"/>
    </xf>
    <xf numFmtId="0" fontId="41" fillId="6" borderId="17" xfId="0" applyFont="1" applyFill="1" applyBorder="1" applyAlignment="1">
      <alignment horizontal="center" vertical="center" wrapText="1"/>
    </xf>
    <xf numFmtId="0" fontId="41" fillId="6" borderId="26" xfId="0" applyFont="1" applyFill="1" applyBorder="1" applyAlignment="1">
      <alignment horizontal="center" vertical="center" wrapText="1"/>
    </xf>
    <xf numFmtId="0" fontId="29" fillId="0" borderId="21" xfId="0" applyFont="1" applyBorder="1" applyAlignment="1">
      <alignment horizontal="justify" vertical="center" wrapText="1"/>
    </xf>
    <xf numFmtId="0" fontId="29" fillId="0" borderId="29" xfId="0" applyFont="1" applyBorder="1" applyAlignment="1">
      <alignment horizontal="justify" vertical="center" wrapText="1"/>
    </xf>
    <xf numFmtId="0" fontId="42" fillId="6" borderId="16" xfId="0" applyFont="1" applyFill="1" applyBorder="1" applyAlignment="1">
      <alignment horizontal="center" vertical="center" wrapText="1"/>
    </xf>
    <xf numFmtId="0" fontId="42" fillId="6" borderId="23" xfId="0" applyFont="1" applyFill="1" applyBorder="1" applyAlignment="1">
      <alignment horizontal="center" vertical="center" wrapText="1"/>
    </xf>
    <xf numFmtId="0" fontId="42" fillId="6" borderId="25" xfId="0" applyFont="1" applyFill="1" applyBorder="1" applyAlignment="1">
      <alignment horizontal="center" vertical="center" wrapText="1"/>
    </xf>
    <xf numFmtId="0" fontId="42" fillId="6" borderId="26" xfId="0" applyFont="1" applyFill="1" applyBorder="1" applyAlignment="1">
      <alignment horizontal="center" vertical="center" wrapText="1"/>
    </xf>
    <xf numFmtId="0" fontId="29" fillId="5" borderId="24" xfId="0" applyFont="1" applyFill="1" applyBorder="1" applyAlignment="1">
      <alignment horizontal="center" vertical="center" wrapText="1"/>
    </xf>
    <xf numFmtId="0" fontId="29" fillId="5" borderId="28" xfId="0" applyFont="1" applyFill="1" applyBorder="1" applyAlignment="1">
      <alignment horizontal="center" vertical="center" wrapText="1"/>
    </xf>
    <xf numFmtId="0" fontId="29" fillId="5" borderId="27" xfId="0" applyFont="1" applyFill="1" applyBorder="1" applyAlignment="1">
      <alignment horizontal="center" vertical="center" wrapText="1"/>
    </xf>
    <xf numFmtId="0" fontId="29" fillId="5" borderId="21" xfId="0" applyFont="1" applyFill="1" applyBorder="1" applyAlignment="1">
      <alignment horizontal="center" vertical="center"/>
    </xf>
    <xf numFmtId="0" fontId="29" fillId="5" borderId="22" xfId="0" applyFont="1" applyFill="1" applyBorder="1" applyAlignment="1">
      <alignment horizontal="center" vertical="center"/>
    </xf>
    <xf numFmtId="0" fontId="29" fillId="5" borderId="16" xfId="0" applyFont="1" applyFill="1" applyBorder="1" applyAlignment="1">
      <alignment horizontal="center" vertical="center"/>
    </xf>
    <xf numFmtId="0" fontId="29" fillId="5" borderId="23" xfId="0" applyFont="1" applyFill="1" applyBorder="1" applyAlignment="1">
      <alignment horizontal="center" vertical="center"/>
    </xf>
    <xf numFmtId="0" fontId="29" fillId="5" borderId="25" xfId="0" applyFont="1" applyFill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29" fillId="0" borderId="16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0" fillId="0" borderId="0" xfId="0" applyFont="1" applyAlignment="1" applyProtection="1">
      <alignment horizontal="center" vertical="center"/>
    </xf>
    <xf numFmtId="2" fontId="44" fillId="6" borderId="1" xfId="0" applyNumberFormat="1" applyFont="1" applyFill="1" applyBorder="1" applyAlignment="1" applyProtection="1">
      <alignment horizontal="center" vertical="top" wrapText="1"/>
      <protection locked="0"/>
    </xf>
    <xf numFmtId="0" fontId="38" fillId="6" borderId="2" xfId="0" applyFont="1" applyFill="1" applyBorder="1" applyAlignment="1">
      <alignment horizontal="center" vertical="top" wrapText="1"/>
    </xf>
    <xf numFmtId="0" fontId="38" fillId="6" borderId="3" xfId="0" applyFont="1" applyFill="1" applyBorder="1" applyAlignment="1">
      <alignment horizontal="center" vertical="top" wrapText="1"/>
    </xf>
    <xf numFmtId="0" fontId="45" fillId="6" borderId="4" xfId="0" applyFont="1" applyFill="1" applyBorder="1" applyAlignment="1" applyProtection="1">
      <alignment horizontal="center" vertical="center"/>
    </xf>
    <xf numFmtId="0" fontId="45" fillId="6" borderId="0" xfId="0" applyFont="1" applyFill="1" applyBorder="1" applyAlignment="1" applyProtection="1">
      <alignment horizontal="center" vertical="center"/>
    </xf>
    <xf numFmtId="0" fontId="45" fillId="6" borderId="5" xfId="0" applyFont="1" applyFill="1" applyBorder="1" applyAlignment="1" applyProtection="1">
      <alignment horizontal="center" vertical="center"/>
    </xf>
    <xf numFmtId="2" fontId="45" fillId="6" borderId="4" xfId="0" applyNumberFormat="1" applyFont="1" applyFill="1" applyBorder="1" applyAlignment="1" applyProtection="1">
      <alignment horizontal="center" vertical="center"/>
    </xf>
    <xf numFmtId="2" fontId="45" fillId="6" borderId="0" xfId="0" applyNumberFormat="1" applyFont="1" applyFill="1" applyBorder="1" applyAlignment="1" applyProtection="1">
      <alignment horizontal="center" vertical="center"/>
    </xf>
    <xf numFmtId="2" fontId="45" fillId="6" borderId="5" xfId="0" applyNumberFormat="1" applyFont="1" applyFill="1" applyBorder="1" applyAlignment="1" applyProtection="1">
      <alignment horizontal="center" vertical="center"/>
    </xf>
    <xf numFmtId="0" fontId="45" fillId="6" borderId="6" xfId="0" applyFont="1" applyFill="1" applyBorder="1" applyAlignment="1" applyProtection="1">
      <alignment horizontal="center" vertical="center"/>
    </xf>
    <xf numFmtId="0" fontId="45" fillId="6" borderId="7" xfId="0" applyFont="1" applyFill="1" applyBorder="1" applyAlignment="1" applyProtection="1">
      <alignment horizontal="center" vertical="center"/>
    </xf>
    <xf numFmtId="0" fontId="45" fillId="6" borderId="8" xfId="0" applyFont="1" applyFill="1" applyBorder="1" applyAlignment="1" applyProtection="1">
      <alignment horizontal="center" vertical="center"/>
    </xf>
    <xf numFmtId="0" fontId="7" fillId="2" borderId="0" xfId="6" applyFill="1" applyBorder="1" applyAlignment="1">
      <alignment horizontal="left" vertical="center" wrapText="1"/>
    </xf>
    <xf numFmtId="0" fontId="15" fillId="0" borderId="0" xfId="6" applyFont="1" applyAlignment="1">
      <alignment horizontal="right" vertical="center"/>
    </xf>
    <xf numFmtId="0" fontId="14" fillId="6" borderId="14" xfId="6" applyFont="1" applyFill="1" applyBorder="1" applyAlignment="1">
      <alignment horizontal="center" vertical="center" wrapText="1"/>
    </xf>
    <xf numFmtId="3" fontId="14" fillId="6" borderId="14" xfId="6" applyNumberFormat="1" applyFont="1" applyFill="1" applyBorder="1" applyAlignment="1">
      <alignment horizontal="center" vertical="center"/>
    </xf>
    <xf numFmtId="0" fontId="14" fillId="6" borderId="14" xfId="6" applyFont="1" applyFill="1" applyBorder="1" applyAlignment="1">
      <alignment horizontal="center" vertical="center"/>
    </xf>
    <xf numFmtId="0" fontId="14" fillId="6" borderId="6" xfId="6" applyFont="1" applyFill="1" applyBorder="1" applyAlignment="1">
      <alignment horizontal="center" vertical="center"/>
    </xf>
    <xf numFmtId="0" fontId="14" fillId="6" borderId="7" xfId="6" applyFont="1" applyFill="1" applyBorder="1" applyAlignment="1">
      <alignment horizontal="center" vertical="center"/>
    </xf>
    <xf numFmtId="0" fontId="14" fillId="6" borderId="8" xfId="6" applyFont="1" applyFill="1" applyBorder="1" applyAlignment="1">
      <alignment horizontal="center" vertical="center"/>
    </xf>
    <xf numFmtId="0" fontId="14" fillId="6" borderId="4" xfId="6" applyFont="1" applyFill="1" applyBorder="1" applyAlignment="1">
      <alignment horizontal="center" vertical="center"/>
    </xf>
    <xf numFmtId="0" fontId="14" fillId="6" borderId="0" xfId="6" applyFont="1" applyFill="1" applyBorder="1" applyAlignment="1">
      <alignment horizontal="center" vertical="center"/>
    </xf>
    <xf numFmtId="0" fontId="14" fillId="6" borderId="5" xfId="6" applyFont="1" applyFill="1" applyBorder="1" applyAlignment="1">
      <alignment horizontal="center" vertical="center"/>
    </xf>
    <xf numFmtId="0" fontId="14" fillId="6" borderId="1" xfId="6" applyFont="1" applyFill="1" applyBorder="1" applyAlignment="1">
      <alignment horizontal="center" vertical="center"/>
    </xf>
    <xf numFmtId="0" fontId="14" fillId="6" borderId="2" xfId="6" applyFont="1" applyFill="1" applyBorder="1" applyAlignment="1">
      <alignment horizontal="center" vertical="center"/>
    </xf>
    <xf numFmtId="0" fontId="14" fillId="6" borderId="3" xfId="6" applyFont="1" applyFill="1" applyBorder="1" applyAlignment="1">
      <alignment horizontal="center" vertical="center"/>
    </xf>
    <xf numFmtId="165" fontId="14" fillId="6" borderId="1" xfId="5" applyNumberFormat="1" applyFont="1" applyFill="1" applyBorder="1" applyAlignment="1" applyProtection="1">
      <alignment horizontal="center"/>
    </xf>
    <xf numFmtId="165" fontId="14" fillId="6" borderId="2" xfId="5" applyNumberFormat="1" applyFont="1" applyFill="1" applyBorder="1" applyAlignment="1" applyProtection="1">
      <alignment horizontal="center"/>
    </xf>
    <xf numFmtId="165" fontId="14" fillId="6" borderId="3" xfId="5" applyNumberFormat="1" applyFont="1" applyFill="1" applyBorder="1" applyAlignment="1" applyProtection="1">
      <alignment horizontal="center"/>
    </xf>
    <xf numFmtId="165" fontId="14" fillId="6" borderId="4" xfId="5" applyNumberFormat="1" applyFont="1" applyFill="1" applyBorder="1" applyAlignment="1" applyProtection="1">
      <alignment horizontal="center"/>
      <protection locked="0"/>
    </xf>
    <xf numFmtId="165" fontId="14" fillId="6" borderId="0" xfId="5" applyNumberFormat="1" applyFont="1" applyFill="1" applyBorder="1" applyAlignment="1" applyProtection="1">
      <alignment horizontal="center"/>
      <protection locked="0"/>
    </xf>
    <xf numFmtId="165" fontId="14" fillId="6" borderId="5" xfId="5" applyNumberFormat="1" applyFont="1" applyFill="1" applyBorder="1" applyAlignment="1" applyProtection="1">
      <alignment horizontal="center"/>
      <protection locked="0"/>
    </xf>
    <xf numFmtId="165" fontId="14" fillId="6" borderId="4" xfId="5" applyNumberFormat="1" applyFont="1" applyFill="1" applyBorder="1" applyAlignment="1" applyProtection="1">
      <alignment horizontal="center"/>
    </xf>
    <xf numFmtId="165" fontId="14" fillId="6" borderId="0" xfId="5" applyNumberFormat="1" applyFont="1" applyFill="1" applyBorder="1" applyAlignment="1" applyProtection="1">
      <alignment horizontal="center"/>
    </xf>
    <xf numFmtId="165" fontId="14" fillId="6" borderId="5" xfId="5" applyNumberFormat="1" applyFont="1" applyFill="1" applyBorder="1" applyAlignment="1" applyProtection="1">
      <alignment horizontal="center"/>
    </xf>
    <xf numFmtId="165" fontId="14" fillId="6" borderId="6" xfId="5" applyNumberFormat="1" applyFont="1" applyFill="1" applyBorder="1" applyAlignment="1" applyProtection="1">
      <alignment horizontal="center"/>
    </xf>
    <xf numFmtId="165" fontId="14" fillId="6" borderId="7" xfId="5" applyNumberFormat="1" applyFont="1" applyFill="1" applyBorder="1" applyAlignment="1" applyProtection="1">
      <alignment horizontal="center"/>
    </xf>
    <xf numFmtId="165" fontId="14" fillId="6" borderId="8" xfId="5" applyNumberFormat="1" applyFont="1" applyFill="1" applyBorder="1" applyAlignment="1" applyProtection="1">
      <alignment horizontal="center"/>
    </xf>
    <xf numFmtId="0" fontId="14" fillId="6" borderId="1" xfId="5" applyFont="1" applyFill="1" applyBorder="1" applyAlignment="1">
      <alignment horizontal="center" vertical="center"/>
    </xf>
    <xf numFmtId="0" fontId="14" fillId="6" borderId="3" xfId="5" applyFont="1" applyFill="1" applyBorder="1" applyAlignment="1">
      <alignment horizontal="center" vertical="center"/>
    </xf>
    <xf numFmtId="0" fontId="14" fillId="6" borderId="4" xfId="5" applyFont="1" applyFill="1" applyBorder="1" applyAlignment="1">
      <alignment horizontal="center" vertical="center"/>
    </xf>
    <xf numFmtId="0" fontId="14" fillId="6" borderId="5" xfId="5" applyFont="1" applyFill="1" applyBorder="1" applyAlignment="1">
      <alignment horizontal="center" vertical="center"/>
    </xf>
    <xf numFmtId="0" fontId="14" fillId="6" borderId="6" xfId="5" applyFont="1" applyFill="1" applyBorder="1" applyAlignment="1">
      <alignment horizontal="center" vertical="center"/>
    </xf>
    <xf numFmtId="0" fontId="14" fillId="6" borderId="8" xfId="5" applyFont="1" applyFill="1" applyBorder="1" applyAlignment="1">
      <alignment horizontal="center" vertical="center"/>
    </xf>
    <xf numFmtId="0" fontId="14" fillId="6" borderId="12" xfId="5" applyFont="1" applyFill="1" applyBorder="1" applyAlignment="1">
      <alignment horizontal="center" vertical="center"/>
    </xf>
    <xf numFmtId="0" fontId="14" fillId="6" borderId="13" xfId="5" applyFont="1" applyFill="1" applyBorder="1" applyAlignment="1">
      <alignment horizontal="center" vertical="center"/>
    </xf>
    <xf numFmtId="0" fontId="14" fillId="6" borderId="9" xfId="5" applyFont="1" applyFill="1" applyBorder="1" applyAlignment="1">
      <alignment horizontal="center" vertical="center"/>
    </xf>
    <xf numFmtId="0" fontId="14" fillId="6" borderId="10" xfId="5" applyFont="1" applyFill="1" applyBorder="1" applyAlignment="1">
      <alignment horizontal="center" vertical="center"/>
    </xf>
    <xf numFmtId="0" fontId="14" fillId="6" borderId="24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/>
    </xf>
    <xf numFmtId="0" fontId="14" fillId="6" borderId="30" xfId="5" applyFont="1" applyFill="1" applyBorder="1" applyAlignment="1">
      <alignment horizontal="center" vertical="center"/>
    </xf>
    <xf numFmtId="165" fontId="14" fillId="6" borderId="21" xfId="5" applyNumberFormat="1" applyFont="1" applyFill="1" applyBorder="1" applyAlignment="1" applyProtection="1">
      <alignment horizontal="center"/>
    </xf>
    <xf numFmtId="165" fontId="14" fillId="6" borderId="29" xfId="5" applyNumberFormat="1" applyFont="1" applyFill="1" applyBorder="1" applyAlignment="1" applyProtection="1">
      <alignment horizontal="center"/>
    </xf>
    <xf numFmtId="165" fontId="14" fillId="6" borderId="22" xfId="5" applyNumberFormat="1" applyFont="1" applyFill="1" applyBorder="1" applyAlignment="1" applyProtection="1">
      <alignment horizontal="center"/>
    </xf>
    <xf numFmtId="165" fontId="14" fillId="6" borderId="16" xfId="5" applyNumberFormat="1" applyFont="1" applyFill="1" applyBorder="1" applyAlignment="1" applyProtection="1">
      <alignment horizontal="center"/>
      <protection locked="0"/>
    </xf>
    <xf numFmtId="165" fontId="14" fillId="6" borderId="23" xfId="5" applyNumberFormat="1" applyFont="1" applyFill="1" applyBorder="1" applyAlignment="1" applyProtection="1">
      <alignment horizontal="center"/>
      <protection locked="0"/>
    </xf>
    <xf numFmtId="165" fontId="14" fillId="6" borderId="16" xfId="5" applyNumberFormat="1" applyFont="1" applyFill="1" applyBorder="1" applyAlignment="1" applyProtection="1">
      <alignment horizontal="center"/>
    </xf>
    <xf numFmtId="165" fontId="14" fillId="6" borderId="23" xfId="5" applyNumberFormat="1" applyFont="1" applyFill="1" applyBorder="1" applyAlignment="1" applyProtection="1">
      <alignment horizontal="center"/>
    </xf>
    <xf numFmtId="165" fontId="14" fillId="6" borderId="25" xfId="5" applyNumberFormat="1" applyFont="1" applyFill="1" applyBorder="1" applyAlignment="1" applyProtection="1">
      <alignment horizontal="center"/>
    </xf>
    <xf numFmtId="165" fontId="14" fillId="6" borderId="17" xfId="5" applyNumberFormat="1" applyFont="1" applyFill="1" applyBorder="1" applyAlignment="1" applyProtection="1">
      <alignment horizontal="center"/>
    </xf>
    <xf numFmtId="165" fontId="14" fillId="6" borderId="26" xfId="5" applyNumberFormat="1" applyFont="1" applyFill="1" applyBorder="1" applyAlignment="1" applyProtection="1">
      <alignment horizontal="center"/>
    </xf>
    <xf numFmtId="0" fontId="15" fillId="0" borderId="21" xfId="6" applyFont="1" applyBorder="1" applyAlignment="1">
      <alignment horizontal="justify" vertical="center" wrapText="1"/>
    </xf>
    <xf numFmtId="0" fontId="15" fillId="0" borderId="29" xfId="6" applyFont="1" applyBorder="1" applyAlignment="1">
      <alignment horizontal="justify" vertical="center" wrapText="1"/>
    </xf>
    <xf numFmtId="0" fontId="14" fillId="6" borderId="21" xfId="6" applyFont="1" applyFill="1" applyBorder="1" applyAlignment="1">
      <alignment horizontal="center" vertical="center"/>
    </xf>
    <xf numFmtId="0" fontId="14" fillId="6" borderId="29" xfId="6" applyFont="1" applyFill="1" applyBorder="1" applyAlignment="1">
      <alignment horizontal="center" vertical="center"/>
    </xf>
    <xf numFmtId="0" fontId="14" fillId="6" borderId="31" xfId="6" applyFont="1" applyFill="1" applyBorder="1" applyAlignment="1">
      <alignment horizontal="center" vertical="center"/>
    </xf>
    <xf numFmtId="0" fontId="14" fillId="6" borderId="16" xfId="6" applyFont="1" applyFill="1" applyBorder="1" applyAlignment="1">
      <alignment horizontal="center" vertical="center"/>
    </xf>
    <xf numFmtId="0" fontId="14" fillId="6" borderId="32" xfId="6" applyFont="1" applyFill="1" applyBorder="1" applyAlignment="1">
      <alignment horizontal="center" vertical="center"/>
    </xf>
    <xf numFmtId="0" fontId="14" fillId="6" borderId="25" xfId="6" applyFont="1" applyFill="1" applyBorder="1" applyAlignment="1">
      <alignment horizontal="center" vertical="center"/>
    </xf>
    <xf numFmtId="0" fontId="14" fillId="6" borderId="17" xfId="6" applyFont="1" applyFill="1" applyBorder="1" applyAlignment="1">
      <alignment horizontal="center" vertical="center"/>
    </xf>
    <xf numFmtId="0" fontId="14" fillId="6" borderId="33" xfId="6" applyFont="1" applyFill="1" applyBorder="1" applyAlignment="1">
      <alignment horizontal="center" vertical="center"/>
    </xf>
    <xf numFmtId="0" fontId="14" fillId="6" borderId="22" xfId="6" applyFont="1" applyFill="1" applyBorder="1" applyAlignment="1">
      <alignment horizontal="center" vertical="center"/>
    </xf>
    <xf numFmtId="0" fontId="14" fillId="6" borderId="26" xfId="6" applyFont="1" applyFill="1" applyBorder="1" applyAlignment="1">
      <alignment horizontal="center" vertical="center"/>
    </xf>
    <xf numFmtId="0" fontId="14" fillId="6" borderId="18" xfId="6" applyFont="1" applyFill="1" applyBorder="1" applyAlignment="1">
      <alignment horizontal="center" vertical="center" wrapText="1"/>
    </xf>
    <xf numFmtId="0" fontId="14" fillId="6" borderId="19" xfId="6" applyFont="1" applyFill="1" applyBorder="1" applyAlignment="1">
      <alignment horizontal="center" vertical="center" wrapText="1"/>
    </xf>
    <xf numFmtId="0" fontId="14" fillId="6" borderId="20" xfId="6" applyFont="1" applyFill="1" applyBorder="1" applyAlignment="1">
      <alignment horizontal="center" vertical="center" wrapText="1"/>
    </xf>
    <xf numFmtId="0" fontId="14" fillId="6" borderId="24" xfId="6" applyFont="1" applyFill="1" applyBorder="1" applyAlignment="1">
      <alignment horizontal="center" vertical="center" wrapText="1"/>
    </xf>
    <xf numFmtId="0" fontId="14" fillId="6" borderId="27" xfId="6" applyFont="1" applyFill="1" applyBorder="1" applyAlignment="1">
      <alignment horizontal="center" vertical="center" wrapText="1"/>
    </xf>
    <xf numFmtId="0" fontId="37" fillId="6" borderId="24" xfId="6" applyFont="1" applyFill="1" applyBorder="1" applyAlignment="1">
      <alignment horizontal="center" vertical="center"/>
    </xf>
    <xf numFmtId="0" fontId="37" fillId="6" borderId="27" xfId="6" applyFont="1" applyFill="1" applyBorder="1" applyAlignment="1">
      <alignment horizontal="center" vertical="center"/>
    </xf>
    <xf numFmtId="0" fontId="38" fillId="6" borderId="30" xfId="5" applyFont="1" applyFill="1" applyBorder="1" applyAlignment="1">
      <alignment horizontal="center" vertical="center"/>
    </xf>
    <xf numFmtId="0" fontId="37" fillId="6" borderId="21" xfId="6" applyFont="1" applyFill="1" applyBorder="1" applyAlignment="1">
      <alignment horizontal="center" vertical="center"/>
    </xf>
    <xf numFmtId="0" fontId="37" fillId="6" borderId="29" xfId="6" applyFont="1" applyFill="1" applyBorder="1" applyAlignment="1">
      <alignment horizontal="center" vertical="center"/>
    </xf>
    <xf numFmtId="0" fontId="37" fillId="6" borderId="22" xfId="6" applyFont="1" applyFill="1" applyBorder="1" applyAlignment="1">
      <alignment horizontal="center" vertical="center"/>
    </xf>
    <xf numFmtId="0" fontId="37" fillId="6" borderId="16" xfId="6" applyFont="1" applyFill="1" applyBorder="1" applyAlignment="1">
      <alignment horizontal="center" vertical="center"/>
    </xf>
    <xf numFmtId="0" fontId="37" fillId="6" borderId="0" xfId="6" applyFont="1" applyFill="1" applyBorder="1" applyAlignment="1">
      <alignment horizontal="center" vertical="center"/>
    </xf>
    <xf numFmtId="0" fontId="37" fillId="6" borderId="23" xfId="6" applyFont="1" applyFill="1" applyBorder="1" applyAlignment="1">
      <alignment horizontal="center" vertical="center"/>
    </xf>
    <xf numFmtId="0" fontId="37" fillId="6" borderId="25" xfId="6" applyFont="1" applyFill="1" applyBorder="1" applyAlignment="1">
      <alignment horizontal="center" vertical="center"/>
    </xf>
    <xf numFmtId="0" fontId="37" fillId="6" borderId="17" xfId="6" applyFont="1" applyFill="1" applyBorder="1" applyAlignment="1">
      <alignment horizontal="center" vertical="center"/>
    </xf>
    <xf numFmtId="0" fontId="37" fillId="6" borderId="26" xfId="6" applyFont="1" applyFill="1" applyBorder="1" applyAlignment="1">
      <alignment horizontal="center" vertical="center"/>
    </xf>
  </cellXfs>
  <cellStyles count="16">
    <cellStyle name="=C:\WINNT\SYSTEM32\COMMAND.COM" xfId="2"/>
    <cellStyle name="Énfasis3" xfId="5" builtinId="37"/>
    <cellStyle name="Millares" xfId="8" builtinId="3"/>
    <cellStyle name="Millares 2" xfId="7"/>
    <cellStyle name="Millares 6" xfId="4"/>
    <cellStyle name="Normal" xfId="0" builtinId="0"/>
    <cellStyle name="Normal 13" xfId="1"/>
    <cellStyle name="Normal 2" xfId="6"/>
    <cellStyle name="Normal 2 2" xfId="3"/>
    <cellStyle name="Normal 3" xfId="13"/>
    <cellStyle name="Normal 3 2" xfId="11"/>
    <cellStyle name="Normal 4" xfId="10"/>
    <cellStyle name="Normal 4 2" xfId="9"/>
    <cellStyle name="Normal 5" xfId="14"/>
    <cellStyle name="Normal 6" xfId="15"/>
    <cellStyle name="Porcentaje" xfId="12" builtinId="5"/>
  </cellStyles>
  <dxfs count="0"/>
  <tableStyles count="0" defaultTableStyle="TableStyleMedium2" defaultPivotStyle="PivotStyleLight16"/>
  <colors>
    <mruColors>
      <color rgb="FF037BCD"/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2"/>
  <sheetViews>
    <sheetView topLeftCell="J1" zoomScale="130" zoomScaleNormal="130" workbookViewId="0">
      <selection activeCell="L19" sqref="L19"/>
    </sheetView>
  </sheetViews>
  <sheetFormatPr baseColWidth="10" defaultColWidth="11.42578125" defaultRowHeight="11.25"/>
  <cols>
    <col min="1" max="1" width="7.7109375" style="41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5.5703125" style="2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6.28515625" style="2" customWidth="1"/>
    <col min="13" max="13" width="15.5703125" style="2" customWidth="1"/>
    <col min="14" max="14" width="1.42578125" style="1" customWidth="1"/>
    <col min="15" max="16384" width="11.42578125" style="1"/>
  </cols>
  <sheetData>
    <row r="1" spans="1:14" ht="13.9" customHeight="1">
      <c r="A1" s="77"/>
      <c r="B1" s="142"/>
      <c r="C1" s="143"/>
      <c r="D1" s="143"/>
      <c r="E1" s="304" t="s">
        <v>533</v>
      </c>
      <c r="F1" s="304"/>
      <c r="G1" s="304"/>
      <c r="H1" s="304"/>
      <c r="I1" s="304"/>
      <c r="J1" s="304"/>
      <c r="K1" s="304"/>
      <c r="L1" s="304"/>
      <c r="M1" s="304"/>
      <c r="N1" s="146"/>
    </row>
    <row r="2" spans="1:14" ht="13.9" customHeight="1">
      <c r="A2" s="78"/>
      <c r="B2" s="144"/>
      <c r="C2" s="147"/>
      <c r="D2" s="147"/>
      <c r="E2" s="303" t="s">
        <v>127</v>
      </c>
      <c r="F2" s="303"/>
      <c r="G2" s="303"/>
      <c r="H2" s="303"/>
      <c r="I2" s="303"/>
      <c r="J2" s="303"/>
      <c r="K2" s="303"/>
      <c r="L2" s="303"/>
      <c r="M2" s="303"/>
      <c r="N2" s="148"/>
    </row>
    <row r="3" spans="1:14" ht="13.9" customHeight="1">
      <c r="A3" s="78"/>
      <c r="B3" s="144"/>
      <c r="C3" s="149"/>
      <c r="D3" s="149"/>
      <c r="E3" s="303" t="s">
        <v>544</v>
      </c>
      <c r="F3" s="303"/>
      <c r="G3" s="303"/>
      <c r="H3" s="303"/>
      <c r="I3" s="303"/>
      <c r="J3" s="303"/>
      <c r="K3" s="303"/>
      <c r="L3" s="303"/>
      <c r="M3" s="303"/>
      <c r="N3" s="148"/>
    </row>
    <row r="4" spans="1:14" ht="14.25" customHeight="1">
      <c r="A4" s="79"/>
      <c r="B4" s="145"/>
      <c r="C4" s="150"/>
      <c r="D4" s="150"/>
      <c r="E4" s="318" t="s">
        <v>4</v>
      </c>
      <c r="F4" s="318"/>
      <c r="G4" s="318"/>
      <c r="H4" s="318"/>
      <c r="I4" s="318"/>
      <c r="J4" s="318"/>
      <c r="K4" s="318"/>
      <c r="L4" s="318"/>
      <c r="M4" s="318"/>
      <c r="N4" s="151"/>
    </row>
    <row r="5" spans="1:14" ht="13.9" hidden="1" customHeight="1">
      <c r="B5" s="74"/>
      <c r="C5" s="75"/>
      <c r="D5" s="75" t="s">
        <v>5</v>
      </c>
      <c r="E5" s="317" t="s">
        <v>4</v>
      </c>
      <c r="F5" s="317"/>
      <c r="G5" s="317"/>
      <c r="H5" s="317"/>
      <c r="I5" s="317"/>
      <c r="J5" s="317"/>
      <c r="K5" s="317"/>
      <c r="L5" s="317"/>
      <c r="M5" s="317"/>
      <c r="N5" s="76"/>
    </row>
    <row r="6" spans="1:14" ht="7.9" customHeight="1">
      <c r="B6" s="3"/>
      <c r="C6" s="5"/>
      <c r="D6" s="5"/>
      <c r="E6" s="6"/>
      <c r="F6" s="180"/>
      <c r="G6" s="180"/>
      <c r="H6" s="6"/>
      <c r="I6" s="6"/>
      <c r="J6" s="6"/>
      <c r="K6" s="6"/>
      <c r="L6" s="180"/>
      <c r="M6" s="180"/>
      <c r="N6" s="3"/>
    </row>
    <row r="7" spans="1:14" s="19" customFormat="1" ht="18" customHeight="1">
      <c r="A7" s="42"/>
      <c r="B7" s="152"/>
      <c r="C7" s="309" t="s">
        <v>128</v>
      </c>
      <c r="D7" s="309"/>
      <c r="E7" s="310"/>
      <c r="F7" s="305" t="s">
        <v>545</v>
      </c>
      <c r="G7" s="307" t="s">
        <v>541</v>
      </c>
      <c r="H7" s="313"/>
      <c r="I7" s="309" t="s">
        <v>128</v>
      </c>
      <c r="J7" s="309"/>
      <c r="K7" s="310"/>
      <c r="L7" s="305" t="s">
        <v>545</v>
      </c>
      <c r="M7" s="299" t="s">
        <v>541</v>
      </c>
      <c r="N7" s="300"/>
    </row>
    <row r="8" spans="1:14" s="20" customFormat="1" ht="18" customHeight="1">
      <c r="A8" s="43"/>
      <c r="B8" s="153"/>
      <c r="C8" s="311"/>
      <c r="D8" s="311"/>
      <c r="E8" s="312"/>
      <c r="F8" s="306"/>
      <c r="G8" s="308"/>
      <c r="H8" s="314"/>
      <c r="I8" s="315"/>
      <c r="J8" s="315"/>
      <c r="K8" s="316"/>
      <c r="L8" s="306"/>
      <c r="M8" s="301"/>
      <c r="N8" s="302"/>
    </row>
    <row r="9" spans="1:14">
      <c r="B9" s="13"/>
      <c r="C9" s="21" t="s">
        <v>62</v>
      </c>
      <c r="D9" s="22"/>
      <c r="E9" s="23"/>
      <c r="F9" s="30"/>
      <c r="G9" s="185"/>
      <c r="H9" s="32"/>
      <c r="I9" s="21" t="s">
        <v>74</v>
      </c>
      <c r="J9" s="21"/>
      <c r="K9" s="23"/>
      <c r="L9" s="189"/>
      <c r="M9" s="185"/>
      <c r="N9" s="14"/>
    </row>
    <row r="10" spans="1:14">
      <c r="B10" s="15"/>
      <c r="C10" s="9" t="s">
        <v>63</v>
      </c>
      <c r="D10" s="9"/>
      <c r="E10" s="24"/>
      <c r="F10" s="181"/>
      <c r="G10" s="34"/>
      <c r="H10" s="33"/>
      <c r="I10" s="9" t="s">
        <v>75</v>
      </c>
      <c r="J10" s="9"/>
      <c r="K10" s="24"/>
      <c r="L10" s="4"/>
      <c r="M10" s="34"/>
      <c r="N10" s="16"/>
    </row>
    <row r="11" spans="1:14">
      <c r="B11" s="15"/>
      <c r="C11" s="9" t="s">
        <v>370</v>
      </c>
      <c r="D11" s="7"/>
      <c r="E11" s="24"/>
      <c r="F11" s="182">
        <f>SUM(F12:F18)</f>
        <v>2346584.83</v>
      </c>
      <c r="G11" s="186">
        <f>SUM(G12:G18)</f>
        <v>1815625.74</v>
      </c>
      <c r="H11" s="33"/>
      <c r="I11" s="9" t="s">
        <v>379</v>
      </c>
      <c r="J11" s="7"/>
      <c r="K11" s="24"/>
      <c r="L11" s="8">
        <f>SUM(L12:L20)</f>
        <v>1195514.5900000001</v>
      </c>
      <c r="M11" s="186">
        <f>SUM(M12:M20)</f>
        <v>721131.57</v>
      </c>
      <c r="N11" s="16"/>
    </row>
    <row r="12" spans="1:14" ht="12.75">
      <c r="B12" s="15"/>
      <c r="C12" s="10" t="s">
        <v>6</v>
      </c>
      <c r="D12" s="7" t="s">
        <v>3</v>
      </c>
      <c r="E12" s="24"/>
      <c r="F12" s="264">
        <v>0</v>
      </c>
      <c r="G12" s="273">
        <v>0</v>
      </c>
      <c r="H12" s="33"/>
      <c r="I12" s="10" t="s">
        <v>6</v>
      </c>
      <c r="J12" s="7" t="s">
        <v>130</v>
      </c>
      <c r="K12" s="24"/>
      <c r="L12" s="264">
        <v>375.28</v>
      </c>
      <c r="M12" s="34">
        <v>0.17</v>
      </c>
      <c r="N12" s="16"/>
    </row>
    <row r="13" spans="1:14" ht="12.75">
      <c r="B13" s="15"/>
      <c r="C13" s="10" t="s">
        <v>7</v>
      </c>
      <c r="D13" s="7" t="s">
        <v>2</v>
      </c>
      <c r="E13" s="24"/>
      <c r="F13" s="264">
        <v>2346584.83</v>
      </c>
      <c r="G13" s="273">
        <v>1815625.74</v>
      </c>
      <c r="H13" s="33"/>
      <c r="I13" s="10" t="s">
        <v>7</v>
      </c>
      <c r="J13" s="7" t="s">
        <v>0</v>
      </c>
      <c r="K13" s="24"/>
      <c r="L13" s="264">
        <v>12326.47</v>
      </c>
      <c r="M13" s="273">
        <v>33962.28</v>
      </c>
      <c r="N13" s="16"/>
    </row>
    <row r="14" spans="1:14">
      <c r="B14" s="15"/>
      <c r="C14" s="10" t="s">
        <v>8</v>
      </c>
      <c r="D14" s="7" t="s">
        <v>1</v>
      </c>
      <c r="E14" s="24"/>
      <c r="F14" s="181">
        <v>0</v>
      </c>
      <c r="G14" s="34">
        <v>0</v>
      </c>
      <c r="H14" s="33"/>
      <c r="I14" s="10" t="s">
        <v>8</v>
      </c>
      <c r="J14" s="7" t="s">
        <v>131</v>
      </c>
      <c r="K14" s="24"/>
      <c r="L14" s="4">
        <v>0</v>
      </c>
      <c r="M14" s="34">
        <v>0</v>
      </c>
      <c r="N14" s="16"/>
    </row>
    <row r="15" spans="1:14">
      <c r="B15" s="15"/>
      <c r="C15" s="10" t="s">
        <v>9</v>
      </c>
      <c r="D15" s="7" t="s">
        <v>42</v>
      </c>
      <c r="E15" s="24"/>
      <c r="F15" s="181">
        <v>0</v>
      </c>
      <c r="G15" s="34">
        <v>0</v>
      </c>
      <c r="H15" s="33"/>
      <c r="I15" s="10" t="s">
        <v>9</v>
      </c>
      <c r="J15" s="7" t="s">
        <v>132</v>
      </c>
      <c r="K15" s="24"/>
      <c r="L15" s="4">
        <v>0</v>
      </c>
      <c r="M15" s="34">
        <v>0</v>
      </c>
      <c r="N15" s="16"/>
    </row>
    <row r="16" spans="1:14">
      <c r="B16" s="15"/>
      <c r="C16" s="10" t="s">
        <v>10</v>
      </c>
      <c r="D16" s="7" t="s">
        <v>43</v>
      </c>
      <c r="E16" s="24"/>
      <c r="F16" s="181">
        <v>0</v>
      </c>
      <c r="G16" s="34">
        <v>0</v>
      </c>
      <c r="H16" s="33"/>
      <c r="I16" s="10" t="s">
        <v>10</v>
      </c>
      <c r="J16" s="7" t="s">
        <v>133</v>
      </c>
      <c r="K16" s="24"/>
      <c r="L16" s="4">
        <v>0</v>
      </c>
      <c r="M16" s="34">
        <v>0</v>
      </c>
      <c r="N16" s="16"/>
    </row>
    <row r="17" spans="1:14">
      <c r="B17" s="15"/>
      <c r="C17" s="10" t="s">
        <v>11</v>
      </c>
      <c r="D17" s="7" t="s">
        <v>44</v>
      </c>
      <c r="E17" s="24"/>
      <c r="F17" s="181">
        <v>0</v>
      </c>
      <c r="G17" s="34">
        <v>0</v>
      </c>
      <c r="H17" s="33"/>
      <c r="I17" s="10" t="s">
        <v>11</v>
      </c>
      <c r="J17" s="7" t="s">
        <v>134</v>
      </c>
      <c r="K17" s="24"/>
      <c r="L17" s="4">
        <v>0</v>
      </c>
      <c r="M17" s="34">
        <v>0</v>
      </c>
      <c r="N17" s="16"/>
    </row>
    <row r="18" spans="1:14" ht="12.75">
      <c r="B18" s="15"/>
      <c r="C18" s="10" t="s">
        <v>12</v>
      </c>
      <c r="D18" s="7" t="s">
        <v>45</v>
      </c>
      <c r="E18" s="24"/>
      <c r="F18" s="181">
        <v>0</v>
      </c>
      <c r="G18" s="34">
        <v>0</v>
      </c>
      <c r="H18" s="33"/>
      <c r="I18" s="10" t="s">
        <v>12</v>
      </c>
      <c r="J18" s="7" t="s">
        <v>135</v>
      </c>
      <c r="K18" s="24"/>
      <c r="L18" s="264">
        <v>1182812.24</v>
      </c>
      <c r="M18" s="264">
        <v>674670.32</v>
      </c>
      <c r="N18" s="16"/>
    </row>
    <row r="19" spans="1:14">
      <c r="B19" s="15"/>
      <c r="C19" s="9" t="s">
        <v>371</v>
      </c>
      <c r="D19" s="7"/>
      <c r="E19" s="24"/>
      <c r="F19" s="182">
        <f>SUM(F20:F26)</f>
        <v>4228.1499999999996</v>
      </c>
      <c r="G19" s="186">
        <f>SUM(G20:G26)</f>
        <v>11508.84</v>
      </c>
      <c r="H19" s="34"/>
      <c r="I19" s="10" t="s">
        <v>76</v>
      </c>
      <c r="J19" s="7" t="s">
        <v>136</v>
      </c>
      <c r="K19" s="24"/>
      <c r="L19" s="4">
        <v>0</v>
      </c>
      <c r="M19" s="34">
        <v>0</v>
      </c>
      <c r="N19" s="16"/>
    </row>
    <row r="20" spans="1:14" ht="12.75">
      <c r="B20" s="15"/>
      <c r="C20" s="10" t="s">
        <v>13</v>
      </c>
      <c r="D20" s="7" t="s">
        <v>46</v>
      </c>
      <c r="E20" s="24"/>
      <c r="F20" s="181">
        <v>0</v>
      </c>
      <c r="G20" s="34">
        <v>0</v>
      </c>
      <c r="H20" s="33"/>
      <c r="I20" s="10" t="s">
        <v>77</v>
      </c>
      <c r="J20" s="7" t="s">
        <v>137</v>
      </c>
      <c r="K20" s="24"/>
      <c r="L20" s="4">
        <v>0.6</v>
      </c>
      <c r="M20" s="264">
        <v>12498.8</v>
      </c>
      <c r="N20" s="16"/>
    </row>
    <row r="21" spans="1:14">
      <c r="B21" s="15"/>
      <c r="C21" s="10" t="s">
        <v>14</v>
      </c>
      <c r="D21" s="7" t="s">
        <v>47</v>
      </c>
      <c r="E21" s="24"/>
      <c r="F21" s="181">
        <v>0</v>
      </c>
      <c r="G21" s="34">
        <v>0</v>
      </c>
      <c r="H21" s="33"/>
      <c r="I21" s="9" t="s">
        <v>380</v>
      </c>
      <c r="J21" s="7"/>
      <c r="K21" s="24"/>
      <c r="L21" s="8">
        <f>SUM(L22:L24)</f>
        <v>0</v>
      </c>
      <c r="M21" s="186">
        <f>SUM(M22:M24)</f>
        <v>0</v>
      </c>
      <c r="N21" s="16"/>
    </row>
    <row r="22" spans="1:14" ht="12.75">
      <c r="B22" s="15"/>
      <c r="C22" s="10" t="s">
        <v>15</v>
      </c>
      <c r="D22" s="7" t="s">
        <v>48</v>
      </c>
      <c r="E22" s="24"/>
      <c r="F22" s="275">
        <v>4228.1499999999996</v>
      </c>
      <c r="G22" s="275">
        <v>11508.84</v>
      </c>
      <c r="H22" s="33"/>
      <c r="I22" s="10" t="s">
        <v>13</v>
      </c>
      <c r="J22" s="7" t="s">
        <v>78</v>
      </c>
      <c r="K22" s="24"/>
      <c r="L22" s="4">
        <v>0</v>
      </c>
      <c r="M22" s="34">
        <v>0</v>
      </c>
      <c r="N22" s="16"/>
    </row>
    <row r="23" spans="1:14">
      <c r="B23" s="15"/>
      <c r="C23" s="10" t="s">
        <v>16</v>
      </c>
      <c r="D23" s="7" t="s">
        <v>49</v>
      </c>
      <c r="E23" s="24"/>
      <c r="F23" s="181">
        <v>0</v>
      </c>
      <c r="G23" s="34">
        <v>0</v>
      </c>
      <c r="H23" s="33"/>
      <c r="I23" s="10" t="s">
        <v>14</v>
      </c>
      <c r="J23" s="7" t="s">
        <v>79</v>
      </c>
      <c r="K23" s="24"/>
      <c r="L23" s="4">
        <v>0</v>
      </c>
      <c r="M23" s="34">
        <v>0</v>
      </c>
      <c r="N23" s="16"/>
    </row>
    <row r="24" spans="1:14" ht="12.75">
      <c r="B24" s="15"/>
      <c r="C24" s="10" t="s">
        <v>17</v>
      </c>
      <c r="D24" s="7" t="s">
        <v>50</v>
      </c>
      <c r="E24" s="24"/>
      <c r="F24" s="275">
        <v>0</v>
      </c>
      <c r="G24" s="275">
        <v>0</v>
      </c>
      <c r="H24" s="33"/>
      <c r="I24" s="10" t="s">
        <v>15</v>
      </c>
      <c r="J24" s="7" t="s">
        <v>80</v>
      </c>
      <c r="K24" s="24"/>
      <c r="L24" s="4">
        <v>0</v>
      </c>
      <c r="M24" s="34">
        <v>0</v>
      </c>
      <c r="N24" s="16"/>
    </row>
    <row r="25" spans="1:14">
      <c r="B25" s="15"/>
      <c r="C25" s="10" t="s">
        <v>18</v>
      </c>
      <c r="D25" s="7" t="s">
        <v>51</v>
      </c>
      <c r="E25" s="24"/>
      <c r="F25" s="181">
        <v>0</v>
      </c>
      <c r="G25" s="34">
        <v>0</v>
      </c>
      <c r="H25" s="33"/>
      <c r="I25" s="9" t="s">
        <v>381</v>
      </c>
      <c r="J25" s="7"/>
      <c r="K25" s="24"/>
      <c r="L25" s="8">
        <f>SUM(L26:L27)</f>
        <v>0</v>
      </c>
      <c r="M25" s="186">
        <f>SUM(M26:M27)</f>
        <v>0</v>
      </c>
      <c r="N25" s="16"/>
    </row>
    <row r="26" spans="1:14">
      <c r="B26" s="15"/>
      <c r="C26" s="10" t="s">
        <v>61</v>
      </c>
      <c r="D26" s="7" t="s">
        <v>52</v>
      </c>
      <c r="E26" s="24"/>
      <c r="F26" s="181">
        <v>0</v>
      </c>
      <c r="G26" s="34">
        <v>0</v>
      </c>
      <c r="H26" s="33"/>
      <c r="I26" s="10" t="s">
        <v>21</v>
      </c>
      <c r="J26" s="7" t="s">
        <v>82</v>
      </c>
      <c r="K26" s="24"/>
      <c r="L26" s="4">
        <v>0</v>
      </c>
      <c r="M26" s="34">
        <v>0</v>
      </c>
      <c r="N26" s="16"/>
    </row>
    <row r="27" spans="1:14">
      <c r="B27" s="15"/>
      <c r="C27" s="9" t="s">
        <v>372</v>
      </c>
      <c r="D27" s="7"/>
      <c r="E27" s="24"/>
      <c r="F27" s="182">
        <f>SUM(F28:F32)</f>
        <v>41.93</v>
      </c>
      <c r="G27" s="186">
        <f>SUM(G28:G32)</f>
        <v>50.86</v>
      </c>
      <c r="H27" s="33"/>
      <c r="I27" s="10" t="s">
        <v>22</v>
      </c>
      <c r="J27" s="7" t="s">
        <v>81</v>
      </c>
      <c r="K27" s="24"/>
      <c r="L27" s="4">
        <v>0</v>
      </c>
      <c r="M27" s="34">
        <v>0</v>
      </c>
      <c r="N27" s="16"/>
    </row>
    <row r="28" spans="1:14" ht="12.75">
      <c r="A28" s="41" t="s">
        <v>138</v>
      </c>
      <c r="B28" s="15"/>
      <c r="C28" s="10" t="s">
        <v>21</v>
      </c>
      <c r="D28" s="7" t="s">
        <v>53</v>
      </c>
      <c r="E28" s="24"/>
      <c r="F28" s="264">
        <v>41.93</v>
      </c>
      <c r="G28" s="264">
        <v>50.86</v>
      </c>
      <c r="H28" s="34"/>
      <c r="I28" s="9" t="s">
        <v>83</v>
      </c>
      <c r="J28" s="7"/>
      <c r="K28" s="24"/>
      <c r="L28" s="8">
        <v>0</v>
      </c>
      <c r="M28" s="186">
        <v>0</v>
      </c>
      <c r="N28" s="16"/>
    </row>
    <row r="29" spans="1:14">
      <c r="A29" s="41" t="s">
        <v>139</v>
      </c>
      <c r="B29" s="15"/>
      <c r="C29" s="10" t="s">
        <v>22</v>
      </c>
      <c r="D29" s="7" t="s">
        <v>54</v>
      </c>
      <c r="E29" s="24"/>
      <c r="F29" s="274">
        <v>0</v>
      </c>
      <c r="G29" s="273">
        <v>0</v>
      </c>
      <c r="H29" s="33"/>
      <c r="I29" s="9" t="s">
        <v>382</v>
      </c>
      <c r="J29" s="9"/>
      <c r="K29" s="35"/>
      <c r="L29" s="8">
        <f>SUM(L30:L32)</f>
        <v>0</v>
      </c>
      <c r="M29" s="186">
        <f>SUM(M30:M32)</f>
        <v>0</v>
      </c>
      <c r="N29" s="16"/>
    </row>
    <row r="30" spans="1:14">
      <c r="A30" s="41" t="s">
        <v>140</v>
      </c>
      <c r="B30" s="15"/>
      <c r="C30" s="10" t="s">
        <v>23</v>
      </c>
      <c r="D30" s="7" t="s">
        <v>55</v>
      </c>
      <c r="E30" s="24"/>
      <c r="F30" s="274">
        <v>0</v>
      </c>
      <c r="G30" s="273">
        <v>0</v>
      </c>
      <c r="H30" s="33"/>
      <c r="I30" s="10" t="s">
        <v>84</v>
      </c>
      <c r="J30" s="7" t="s">
        <v>87</v>
      </c>
      <c r="K30" s="35"/>
      <c r="L30" s="4">
        <v>0</v>
      </c>
      <c r="M30" s="34">
        <v>0</v>
      </c>
      <c r="N30" s="16"/>
    </row>
    <row r="31" spans="1:14" ht="10.15" customHeight="1">
      <c r="A31" s="41" t="s">
        <v>141</v>
      </c>
      <c r="B31" s="15"/>
      <c r="C31" s="10" t="s">
        <v>24</v>
      </c>
      <c r="D31" s="7" t="s">
        <v>19</v>
      </c>
      <c r="E31" s="24"/>
      <c r="F31" s="181">
        <v>0</v>
      </c>
      <c r="G31" s="34">
        <v>0</v>
      </c>
      <c r="H31" s="33"/>
      <c r="I31" s="10" t="s">
        <v>85</v>
      </c>
      <c r="J31" s="7" t="s">
        <v>88</v>
      </c>
      <c r="K31" s="35"/>
      <c r="L31" s="4">
        <v>0</v>
      </c>
      <c r="M31" s="34">
        <v>0</v>
      </c>
      <c r="N31" s="16"/>
    </row>
    <row r="32" spans="1:14" ht="10.9" customHeight="1">
      <c r="A32" s="41" t="s">
        <v>142</v>
      </c>
      <c r="B32" s="15"/>
      <c r="C32" s="10" t="s">
        <v>25</v>
      </c>
      <c r="D32" s="7" t="s">
        <v>20</v>
      </c>
      <c r="E32" s="24"/>
      <c r="F32" s="181">
        <v>0</v>
      </c>
      <c r="G32" s="34">
        <v>0</v>
      </c>
      <c r="H32" s="33"/>
      <c r="I32" s="10" t="s">
        <v>86</v>
      </c>
      <c r="J32" s="7" t="s">
        <v>89</v>
      </c>
      <c r="K32" s="24"/>
      <c r="L32" s="4">
        <v>0</v>
      </c>
      <c r="M32" s="34">
        <v>0</v>
      </c>
      <c r="N32" s="16"/>
    </row>
    <row r="33" spans="1:14">
      <c r="B33" s="15"/>
      <c r="C33" s="9" t="s">
        <v>373</v>
      </c>
      <c r="D33" s="7"/>
      <c r="E33" s="24"/>
      <c r="F33" s="182">
        <f>SUM(F34:F38)</f>
        <v>0</v>
      </c>
      <c r="G33" s="186">
        <f>SUM(G34:G38)</f>
        <v>0</v>
      </c>
      <c r="H33" s="33"/>
      <c r="I33" s="9" t="s">
        <v>383</v>
      </c>
      <c r="J33" s="7"/>
      <c r="K33" s="24"/>
      <c r="L33" s="8">
        <f>SUM(L34:L39)</f>
        <v>0</v>
      </c>
      <c r="M33" s="186">
        <f>SUM(M34:M39)</f>
        <v>0</v>
      </c>
      <c r="N33" s="16"/>
    </row>
    <row r="34" spans="1:14">
      <c r="A34" s="41" t="s">
        <v>143</v>
      </c>
      <c r="B34" s="15"/>
      <c r="C34" s="10" t="s">
        <v>26</v>
      </c>
      <c r="D34" s="7" t="s">
        <v>56</v>
      </c>
      <c r="E34" s="24"/>
      <c r="F34" s="181">
        <v>0</v>
      </c>
      <c r="G34" s="34">
        <v>0</v>
      </c>
      <c r="H34" s="33"/>
      <c r="I34" s="10" t="s">
        <v>32</v>
      </c>
      <c r="J34" s="7" t="s">
        <v>93</v>
      </c>
      <c r="K34" s="24"/>
      <c r="L34" s="4">
        <v>0</v>
      </c>
      <c r="M34" s="34">
        <v>0</v>
      </c>
      <c r="N34" s="16"/>
    </row>
    <row r="35" spans="1:14">
      <c r="A35" s="41" t="s">
        <v>144</v>
      </c>
      <c r="B35" s="15"/>
      <c r="C35" s="10" t="s">
        <v>27</v>
      </c>
      <c r="D35" s="7" t="s">
        <v>57</v>
      </c>
      <c r="E35" s="24"/>
      <c r="F35" s="181">
        <v>0</v>
      </c>
      <c r="G35" s="34">
        <v>0</v>
      </c>
      <c r="H35" s="33"/>
      <c r="I35" s="10" t="s">
        <v>33</v>
      </c>
      <c r="J35" s="7" t="s">
        <v>94</v>
      </c>
      <c r="K35" s="24"/>
      <c r="L35" s="4">
        <v>0</v>
      </c>
      <c r="M35" s="34">
        <v>0</v>
      </c>
      <c r="N35" s="16"/>
    </row>
    <row r="36" spans="1:14">
      <c r="A36" s="41" t="s">
        <v>145</v>
      </c>
      <c r="B36" s="15"/>
      <c r="C36" s="10" t="s">
        <v>28</v>
      </c>
      <c r="D36" s="7" t="s">
        <v>58</v>
      </c>
      <c r="E36" s="24"/>
      <c r="F36" s="181">
        <v>0</v>
      </c>
      <c r="G36" s="34">
        <v>0</v>
      </c>
      <c r="H36" s="33"/>
      <c r="I36" s="10" t="s">
        <v>90</v>
      </c>
      <c r="J36" s="7" t="s">
        <v>95</v>
      </c>
      <c r="K36" s="24"/>
      <c r="L36" s="4">
        <v>0</v>
      </c>
      <c r="M36" s="34">
        <v>0</v>
      </c>
      <c r="N36" s="16"/>
    </row>
    <row r="37" spans="1:14">
      <c r="A37" s="41" t="s">
        <v>147</v>
      </c>
      <c r="B37" s="15"/>
      <c r="C37" s="10" t="s">
        <v>29</v>
      </c>
      <c r="D37" s="7" t="s">
        <v>59</v>
      </c>
      <c r="E37" s="24"/>
      <c r="F37" s="181">
        <v>0</v>
      </c>
      <c r="G37" s="34">
        <v>0</v>
      </c>
      <c r="H37" s="33"/>
      <c r="I37" s="10" t="s">
        <v>91</v>
      </c>
      <c r="J37" s="7" t="s">
        <v>96</v>
      </c>
      <c r="K37" s="24"/>
      <c r="L37" s="4">
        <v>0</v>
      </c>
      <c r="M37" s="34">
        <v>0</v>
      </c>
      <c r="N37" s="16"/>
    </row>
    <row r="38" spans="1:14">
      <c r="A38" s="41" t="s">
        <v>146</v>
      </c>
      <c r="B38" s="15"/>
      <c r="C38" s="10" t="s">
        <v>30</v>
      </c>
      <c r="D38" s="7" t="s">
        <v>60</v>
      </c>
      <c r="E38" s="24"/>
      <c r="F38" s="181">
        <v>0</v>
      </c>
      <c r="G38" s="34">
        <v>0</v>
      </c>
      <c r="H38" s="34"/>
      <c r="I38" s="10" t="s">
        <v>92</v>
      </c>
      <c r="J38" s="7" t="s">
        <v>97</v>
      </c>
      <c r="K38" s="24"/>
      <c r="L38" s="4">
        <v>0</v>
      </c>
      <c r="M38" s="34">
        <v>0</v>
      </c>
      <c r="N38" s="16"/>
    </row>
    <row r="39" spans="1:14">
      <c r="B39" s="15"/>
      <c r="C39" s="9" t="s">
        <v>31</v>
      </c>
      <c r="D39" s="7"/>
      <c r="E39" s="24"/>
      <c r="F39" s="182">
        <v>0</v>
      </c>
      <c r="G39" s="186">
        <v>0</v>
      </c>
      <c r="H39" s="33"/>
      <c r="I39" s="10" t="s">
        <v>98</v>
      </c>
      <c r="J39" s="7" t="s">
        <v>99</v>
      </c>
      <c r="K39" s="24"/>
      <c r="L39" s="4">
        <v>0</v>
      </c>
      <c r="M39" s="34">
        <v>0</v>
      </c>
      <c r="N39" s="16"/>
    </row>
    <row r="40" spans="1:14">
      <c r="B40" s="15"/>
      <c r="C40" s="9" t="s">
        <v>374</v>
      </c>
      <c r="D40" s="7"/>
      <c r="E40" s="24"/>
      <c r="F40" s="182">
        <f>SUM(F41:F42)</f>
        <v>0</v>
      </c>
      <c r="G40" s="186">
        <f>SUM(G41:G42)</f>
        <v>0</v>
      </c>
      <c r="H40" s="33"/>
      <c r="I40" s="9" t="s">
        <v>384</v>
      </c>
      <c r="J40" s="7"/>
      <c r="K40" s="24"/>
      <c r="L40" s="8">
        <f>SUM(L41:L43)</f>
        <v>0</v>
      </c>
      <c r="M40" s="186">
        <f>SUM(M41:M43)</f>
        <v>0</v>
      </c>
      <c r="N40" s="16"/>
    </row>
    <row r="41" spans="1:14">
      <c r="B41" s="15"/>
      <c r="C41" s="10" t="s">
        <v>32</v>
      </c>
      <c r="D41" s="7" t="s">
        <v>129</v>
      </c>
      <c r="E41" s="24"/>
      <c r="F41" s="181">
        <v>0</v>
      </c>
      <c r="G41" s="34">
        <v>0</v>
      </c>
      <c r="H41" s="33"/>
      <c r="I41" s="10" t="s">
        <v>35</v>
      </c>
      <c r="J41" s="7" t="s">
        <v>100</v>
      </c>
      <c r="K41" s="24"/>
      <c r="L41" s="4">
        <v>0</v>
      </c>
      <c r="M41" s="34">
        <v>0</v>
      </c>
      <c r="N41" s="16"/>
    </row>
    <row r="42" spans="1:14">
      <c r="B42" s="15"/>
      <c r="C42" s="10" t="s">
        <v>33</v>
      </c>
      <c r="D42" s="7" t="s">
        <v>34</v>
      </c>
      <c r="E42" s="24"/>
      <c r="F42" s="181">
        <v>0</v>
      </c>
      <c r="G42" s="34">
        <v>0</v>
      </c>
      <c r="H42" s="33"/>
      <c r="I42" s="10" t="s">
        <v>36</v>
      </c>
      <c r="J42" s="7" t="s">
        <v>101</v>
      </c>
      <c r="K42" s="24"/>
      <c r="L42" s="4">
        <v>0</v>
      </c>
      <c r="M42" s="34">
        <v>0</v>
      </c>
      <c r="N42" s="16"/>
    </row>
    <row r="43" spans="1:14">
      <c r="B43" s="15"/>
      <c r="C43" s="9" t="s">
        <v>375</v>
      </c>
      <c r="D43" s="7"/>
      <c r="E43" s="24"/>
      <c r="F43" s="182">
        <f>SUM(F44:F47)</f>
        <v>0</v>
      </c>
      <c r="G43" s="186">
        <f>SUM(G44:G47)</f>
        <v>0</v>
      </c>
      <c r="H43" s="33"/>
      <c r="I43" s="10" t="s">
        <v>37</v>
      </c>
      <c r="J43" s="7" t="s">
        <v>102</v>
      </c>
      <c r="K43" s="24"/>
      <c r="L43" s="4">
        <v>0</v>
      </c>
      <c r="M43" s="34">
        <v>0</v>
      </c>
      <c r="N43" s="16"/>
    </row>
    <row r="44" spans="1:14">
      <c r="B44" s="15"/>
      <c r="C44" s="10" t="s">
        <v>35</v>
      </c>
      <c r="D44" s="7" t="s">
        <v>39</v>
      </c>
      <c r="E44" s="24"/>
      <c r="F44" s="181">
        <v>0</v>
      </c>
      <c r="G44" s="34">
        <v>0</v>
      </c>
      <c r="H44" s="34"/>
      <c r="I44" s="9" t="s">
        <v>385</v>
      </c>
      <c r="J44" s="7"/>
      <c r="K44" s="24"/>
      <c r="L44" s="8">
        <f>SUM(L45:L47)</f>
        <v>0</v>
      </c>
      <c r="M44" s="186">
        <f>SUM(M45:M47)</f>
        <v>0</v>
      </c>
      <c r="N44" s="16"/>
    </row>
    <row r="45" spans="1:14">
      <c r="B45" s="15"/>
      <c r="C45" s="10" t="s">
        <v>36</v>
      </c>
      <c r="D45" s="7" t="s">
        <v>148</v>
      </c>
      <c r="E45" s="24"/>
      <c r="F45" s="181">
        <v>0</v>
      </c>
      <c r="G45" s="34">
        <v>0</v>
      </c>
      <c r="H45" s="33"/>
      <c r="I45" s="10" t="s">
        <v>103</v>
      </c>
      <c r="J45" s="7" t="s">
        <v>106</v>
      </c>
      <c r="K45" s="24"/>
      <c r="L45" s="4">
        <v>0</v>
      </c>
      <c r="M45" s="34">
        <v>0</v>
      </c>
      <c r="N45" s="16"/>
    </row>
    <row r="46" spans="1:14">
      <c r="B46" s="15"/>
      <c r="C46" s="10" t="s">
        <v>37</v>
      </c>
      <c r="D46" s="7" t="s">
        <v>40</v>
      </c>
      <c r="E46" s="24"/>
      <c r="F46" s="181">
        <v>0</v>
      </c>
      <c r="G46" s="34">
        <v>0</v>
      </c>
      <c r="H46" s="33"/>
      <c r="I46" s="10" t="s">
        <v>104</v>
      </c>
      <c r="J46" s="7" t="s">
        <v>107</v>
      </c>
      <c r="K46" s="24"/>
      <c r="L46" s="4">
        <v>0</v>
      </c>
      <c r="M46" s="34">
        <v>0</v>
      </c>
      <c r="N46" s="16"/>
    </row>
    <row r="47" spans="1:14">
      <c r="B47" s="15"/>
      <c r="C47" s="10" t="s">
        <v>38</v>
      </c>
      <c r="D47" s="7" t="s">
        <v>41</v>
      </c>
      <c r="E47" s="24"/>
      <c r="F47" s="181">
        <v>0</v>
      </c>
      <c r="G47" s="34">
        <v>0</v>
      </c>
      <c r="H47" s="33"/>
      <c r="I47" s="10" t="s">
        <v>105</v>
      </c>
      <c r="J47" s="7" t="s">
        <v>108</v>
      </c>
      <c r="K47" s="24"/>
      <c r="L47" s="4">
        <v>0</v>
      </c>
      <c r="M47" s="34">
        <v>0</v>
      </c>
      <c r="N47" s="16"/>
    </row>
    <row r="48" spans="1:14">
      <c r="B48" s="15"/>
      <c r="C48" s="7"/>
      <c r="D48" s="7"/>
      <c r="E48" s="24"/>
      <c r="F48" s="181"/>
      <c r="G48" s="34"/>
      <c r="H48" s="33"/>
      <c r="I48" s="9" t="s">
        <v>386</v>
      </c>
      <c r="J48" s="9"/>
      <c r="K48" s="24"/>
      <c r="L48" s="8">
        <f>+L11+L21+L25+L28+L29+L33+L40+L44</f>
        <v>1195514.5900000001</v>
      </c>
      <c r="M48" s="186">
        <f>+M11+M21+M25+M28+M29+M33+M40+M44</f>
        <v>721131.57</v>
      </c>
      <c r="N48" s="39"/>
    </row>
    <row r="49" spans="2:14">
      <c r="B49" s="15"/>
      <c r="C49" s="11" t="s">
        <v>376</v>
      </c>
      <c r="D49" s="11"/>
      <c r="E49" s="25"/>
      <c r="F49" s="182">
        <f>+F11+F19+F27+F33+F39+F40+F43</f>
        <v>2350854.91</v>
      </c>
      <c r="G49" s="186">
        <f>+G11+G19+G27+G33+G39+G40+G43</f>
        <v>1827185.4400000002</v>
      </c>
      <c r="H49" s="33"/>
      <c r="I49" s="3"/>
      <c r="J49" s="7"/>
      <c r="K49" s="24"/>
      <c r="L49" s="190"/>
      <c r="M49" s="187"/>
      <c r="N49" s="16"/>
    </row>
    <row r="50" spans="2:14">
      <c r="B50" s="15"/>
      <c r="C50" s="7"/>
      <c r="D50" s="7"/>
      <c r="E50" s="24"/>
      <c r="F50" s="183"/>
      <c r="G50" s="187"/>
      <c r="H50" s="33"/>
      <c r="I50" s="9" t="s">
        <v>109</v>
      </c>
      <c r="J50" s="9"/>
      <c r="K50" s="24"/>
      <c r="L50" s="4"/>
      <c r="M50" s="34"/>
      <c r="N50" s="16"/>
    </row>
    <row r="51" spans="2:14">
      <c r="B51" s="15"/>
      <c r="C51" s="9" t="s">
        <v>64</v>
      </c>
      <c r="D51" s="7"/>
      <c r="E51" s="24"/>
      <c r="F51" s="181">
        <v>0</v>
      </c>
      <c r="G51" s="34">
        <v>0</v>
      </c>
      <c r="H51" s="33"/>
      <c r="I51" s="7" t="s">
        <v>110</v>
      </c>
      <c r="J51" s="7"/>
      <c r="K51" s="24"/>
      <c r="L51" s="4">
        <v>0</v>
      </c>
      <c r="M51" s="34">
        <v>0</v>
      </c>
      <c r="N51" s="16"/>
    </row>
    <row r="52" spans="2:14">
      <c r="B52" s="15"/>
      <c r="C52" s="7" t="s">
        <v>65</v>
      </c>
      <c r="D52" s="7"/>
      <c r="E52" s="24"/>
      <c r="F52" s="181">
        <v>0</v>
      </c>
      <c r="G52" s="34">
        <v>0</v>
      </c>
      <c r="H52" s="33"/>
      <c r="I52" s="7" t="s">
        <v>111</v>
      </c>
      <c r="J52" s="7"/>
      <c r="K52" s="24"/>
      <c r="L52" s="4">
        <v>0</v>
      </c>
      <c r="M52" s="34">
        <v>0</v>
      </c>
      <c r="N52" s="16"/>
    </row>
    <row r="53" spans="2:14">
      <c r="B53" s="15"/>
      <c r="C53" s="7" t="s">
        <v>73</v>
      </c>
      <c r="D53" s="7"/>
      <c r="E53" s="24"/>
      <c r="F53" s="181">
        <v>13978</v>
      </c>
      <c r="G53" s="34">
        <v>8878</v>
      </c>
      <c r="H53" s="33"/>
      <c r="I53" s="7" t="s">
        <v>112</v>
      </c>
      <c r="J53" s="7"/>
      <c r="K53" s="24"/>
      <c r="L53" s="4">
        <v>0</v>
      </c>
      <c r="M53" s="34">
        <v>0</v>
      </c>
      <c r="N53" s="16"/>
    </row>
    <row r="54" spans="2:14">
      <c r="B54" s="15"/>
      <c r="C54" s="7" t="s">
        <v>66</v>
      </c>
      <c r="D54" s="7"/>
      <c r="E54" s="24"/>
      <c r="F54" s="181">
        <v>0</v>
      </c>
      <c r="G54" s="34">
        <v>0</v>
      </c>
      <c r="H54" s="33"/>
      <c r="I54" s="7" t="s">
        <v>113</v>
      </c>
      <c r="J54" s="7"/>
      <c r="K54" s="24"/>
      <c r="L54" s="4">
        <v>0</v>
      </c>
      <c r="M54" s="34">
        <v>0</v>
      </c>
      <c r="N54" s="16"/>
    </row>
    <row r="55" spans="2:14" ht="12.75">
      <c r="B55" s="15"/>
      <c r="C55" s="7" t="s">
        <v>67</v>
      </c>
      <c r="D55" s="7"/>
      <c r="E55" s="24"/>
      <c r="F55" s="264">
        <v>4563139.1900000004</v>
      </c>
      <c r="G55" s="264">
        <v>3560014.09</v>
      </c>
      <c r="H55" s="34"/>
      <c r="I55" s="7" t="s">
        <v>114</v>
      </c>
      <c r="J55" s="7"/>
      <c r="K55" s="24"/>
      <c r="L55" s="4">
        <v>0</v>
      </c>
      <c r="M55" s="34">
        <v>0</v>
      </c>
      <c r="N55" s="16"/>
    </row>
    <row r="56" spans="2:14" ht="12.75">
      <c r="B56" s="15"/>
      <c r="C56" s="7" t="s">
        <v>68</v>
      </c>
      <c r="D56" s="7"/>
      <c r="E56" s="24"/>
      <c r="F56" s="264">
        <v>75229.52</v>
      </c>
      <c r="G56" s="264">
        <v>67350.8</v>
      </c>
      <c r="H56" s="33"/>
      <c r="I56" s="7" t="s">
        <v>115</v>
      </c>
      <c r="J56" s="7"/>
      <c r="K56" s="24"/>
      <c r="L56" s="4">
        <v>0</v>
      </c>
      <c r="M56" s="34">
        <v>0</v>
      </c>
      <c r="N56" s="16"/>
    </row>
    <row r="57" spans="2:14" ht="12.75">
      <c r="B57" s="15"/>
      <c r="C57" s="7" t="s">
        <v>69</v>
      </c>
      <c r="D57" s="7"/>
      <c r="E57" s="24"/>
      <c r="F57" s="264">
        <v>-1556172.43</v>
      </c>
      <c r="G57" s="264">
        <v>-736349.76</v>
      </c>
      <c r="H57" s="33"/>
      <c r="I57" s="9" t="s">
        <v>387</v>
      </c>
      <c r="J57" s="7"/>
      <c r="K57" s="35"/>
      <c r="L57" s="8">
        <f>SUM(L51:L56)</f>
        <v>0</v>
      </c>
      <c r="M57" s="186">
        <f>SUM(M51:M56)</f>
        <v>0</v>
      </c>
      <c r="N57" s="16"/>
    </row>
    <row r="58" spans="2:14">
      <c r="B58" s="15"/>
      <c r="C58" s="7" t="s">
        <v>70</v>
      </c>
      <c r="D58" s="7"/>
      <c r="E58" s="24"/>
      <c r="F58" s="274">
        <v>0</v>
      </c>
      <c r="G58" s="273">
        <v>0</v>
      </c>
      <c r="H58" s="33"/>
      <c r="I58" s="7"/>
      <c r="J58" s="7"/>
      <c r="K58" s="24"/>
      <c r="L58" s="4"/>
      <c r="M58" s="34"/>
      <c r="N58" s="16"/>
    </row>
    <row r="59" spans="2:14">
      <c r="B59" s="15"/>
      <c r="C59" s="7" t="s">
        <v>71</v>
      </c>
      <c r="D59" s="7"/>
      <c r="E59" s="24"/>
      <c r="F59" s="181">
        <v>0</v>
      </c>
      <c r="G59" s="34">
        <v>0</v>
      </c>
      <c r="H59" s="33"/>
      <c r="I59" s="12" t="s">
        <v>388</v>
      </c>
      <c r="J59" s="12"/>
      <c r="K59" s="26"/>
      <c r="L59" s="8">
        <f>+L48+L57</f>
        <v>1195514.5900000001</v>
      </c>
      <c r="M59" s="186">
        <f>+M48+M57</f>
        <v>721131.57</v>
      </c>
      <c r="N59" s="16"/>
    </row>
    <row r="60" spans="2:14">
      <c r="B60" s="15"/>
      <c r="C60" s="7" t="s">
        <v>72</v>
      </c>
      <c r="D60" s="7"/>
      <c r="E60" s="24"/>
      <c r="F60" s="181">
        <v>16240</v>
      </c>
      <c r="G60" s="34">
        <v>0</v>
      </c>
      <c r="H60" s="33"/>
      <c r="I60" s="7"/>
      <c r="J60" s="7"/>
      <c r="K60" s="24"/>
      <c r="L60" s="4"/>
      <c r="M60" s="34"/>
      <c r="N60" s="16"/>
    </row>
    <row r="61" spans="2:14">
      <c r="B61" s="15"/>
      <c r="C61" s="7"/>
      <c r="D61" s="7"/>
      <c r="E61" s="24"/>
      <c r="F61" s="181"/>
      <c r="G61" s="34"/>
      <c r="H61" s="33"/>
      <c r="I61" s="9" t="s">
        <v>116</v>
      </c>
      <c r="J61" s="9"/>
      <c r="K61" s="35"/>
      <c r="L61" s="4"/>
      <c r="M61" s="34"/>
      <c r="N61" s="16"/>
    </row>
    <row r="62" spans="2:14">
      <c r="B62" s="15"/>
      <c r="C62" s="9" t="s">
        <v>377</v>
      </c>
      <c r="D62" s="7"/>
      <c r="E62" s="24"/>
      <c r="F62" s="182">
        <f>SUM(F51:F61)</f>
        <v>3112414.2800000003</v>
      </c>
      <c r="G62" s="186">
        <f>SUM(G51:G61)</f>
        <v>2899893.13</v>
      </c>
      <c r="H62" s="33"/>
      <c r="I62" s="9" t="s">
        <v>389</v>
      </c>
      <c r="J62" s="7"/>
      <c r="K62" s="24"/>
      <c r="L62" s="8">
        <f>SUM(L63:L65)</f>
        <v>0</v>
      </c>
      <c r="M62" s="186">
        <f>SUM(M63:M65)</f>
        <v>0</v>
      </c>
      <c r="N62" s="16"/>
    </row>
    <row r="63" spans="2:14">
      <c r="B63" s="15"/>
      <c r="C63" s="7"/>
      <c r="D63" s="7"/>
      <c r="E63" s="24"/>
      <c r="F63" s="181"/>
      <c r="G63" s="34"/>
      <c r="H63" s="33"/>
      <c r="I63" s="7" t="s">
        <v>117</v>
      </c>
      <c r="J63" s="7"/>
      <c r="K63" s="16"/>
      <c r="L63" s="4">
        <v>0</v>
      </c>
      <c r="M63" s="34">
        <v>0</v>
      </c>
      <c r="N63" s="16"/>
    </row>
    <row r="64" spans="2:14">
      <c r="B64" s="15"/>
      <c r="C64" s="12" t="s">
        <v>378</v>
      </c>
      <c r="D64" s="12"/>
      <c r="E64" s="26"/>
      <c r="F64" s="182">
        <f>+F49+F62</f>
        <v>5463269.1900000004</v>
      </c>
      <c r="G64" s="186">
        <f>+G49+G62</f>
        <v>4727078.57</v>
      </c>
      <c r="H64" s="33"/>
      <c r="I64" s="7" t="s">
        <v>118</v>
      </c>
      <c r="J64" s="7"/>
      <c r="K64" s="16"/>
      <c r="L64" s="4">
        <v>0</v>
      </c>
      <c r="M64" s="34">
        <v>0</v>
      </c>
      <c r="N64" s="16"/>
    </row>
    <row r="65" spans="2:15">
      <c r="B65" s="15"/>
      <c r="C65" s="3"/>
      <c r="D65" s="3"/>
      <c r="E65" s="16"/>
      <c r="F65" s="183"/>
      <c r="G65" s="187"/>
      <c r="H65" s="33"/>
      <c r="I65" s="7" t="s">
        <v>119</v>
      </c>
      <c r="J65" s="7"/>
      <c r="K65" s="16"/>
      <c r="L65" s="4">
        <v>0</v>
      </c>
      <c r="M65" s="34">
        <v>0</v>
      </c>
      <c r="N65" s="16"/>
    </row>
    <row r="66" spans="2:15">
      <c r="B66" s="15"/>
      <c r="C66" s="3"/>
      <c r="D66" s="3"/>
      <c r="E66" s="16"/>
      <c r="F66" s="183"/>
      <c r="G66" s="187"/>
      <c r="H66" s="34"/>
      <c r="I66" s="9" t="s">
        <v>390</v>
      </c>
      <c r="J66" s="7"/>
      <c r="K66" s="24"/>
      <c r="L66" s="8">
        <f>SUM(L67:L71)</f>
        <v>5468083.04</v>
      </c>
      <c r="M66" s="186">
        <f>SUM(M67:M71)</f>
        <v>4005947</v>
      </c>
      <c r="N66" s="16"/>
    </row>
    <row r="67" spans="2:15" ht="12.75">
      <c r="B67" s="15"/>
      <c r="C67" s="3"/>
      <c r="D67" s="3"/>
      <c r="E67" s="16"/>
      <c r="F67" s="183"/>
      <c r="G67" s="187"/>
      <c r="H67" s="33"/>
      <c r="I67" s="7" t="s">
        <v>120</v>
      </c>
      <c r="J67" s="3"/>
      <c r="K67" s="16"/>
      <c r="L67" s="264">
        <v>1468036.66</v>
      </c>
      <c r="M67" s="264">
        <v>1501588.87</v>
      </c>
      <c r="N67" s="16"/>
    </row>
    <row r="68" spans="2:15" ht="12.75">
      <c r="B68" s="15"/>
      <c r="C68" s="3"/>
      <c r="D68" s="3"/>
      <c r="E68" s="16"/>
      <c r="F68" s="183"/>
      <c r="G68" s="187"/>
      <c r="H68" s="33"/>
      <c r="I68" s="7" t="s">
        <v>121</v>
      </c>
      <c r="J68" s="3"/>
      <c r="K68" s="16"/>
      <c r="L68" s="264">
        <v>4005947</v>
      </c>
      <c r="M68" s="264">
        <v>2504358.13</v>
      </c>
      <c r="N68" s="16"/>
    </row>
    <row r="69" spans="2:15">
      <c r="B69" s="15"/>
      <c r="C69" s="3"/>
      <c r="D69" s="3"/>
      <c r="E69" s="16"/>
      <c r="F69" s="183"/>
      <c r="G69" s="187"/>
      <c r="H69" s="33"/>
      <c r="I69" s="7" t="s">
        <v>122</v>
      </c>
      <c r="J69" s="3"/>
      <c r="K69" s="16"/>
      <c r="L69" s="4">
        <v>0</v>
      </c>
      <c r="M69" s="34">
        <v>0</v>
      </c>
      <c r="N69" s="16"/>
    </row>
    <row r="70" spans="2:15">
      <c r="B70" s="15"/>
      <c r="C70" s="3"/>
      <c r="D70" s="3"/>
      <c r="E70" s="27"/>
      <c r="F70" s="183"/>
      <c r="G70" s="187"/>
      <c r="H70" s="33"/>
      <c r="I70" s="7" t="s">
        <v>123</v>
      </c>
      <c r="J70" s="3"/>
      <c r="K70" s="16"/>
      <c r="L70" s="4">
        <v>0</v>
      </c>
      <c r="M70" s="34">
        <v>0</v>
      </c>
      <c r="N70" s="16"/>
    </row>
    <row r="71" spans="2:15">
      <c r="B71" s="15"/>
      <c r="C71" s="3"/>
      <c r="D71" s="3"/>
      <c r="E71" s="28"/>
      <c r="F71" s="183"/>
      <c r="G71" s="187"/>
      <c r="H71" s="33"/>
      <c r="I71" s="7" t="s">
        <v>124</v>
      </c>
      <c r="J71" s="3"/>
      <c r="K71" s="16"/>
      <c r="L71" s="4">
        <v>-5900.62</v>
      </c>
      <c r="M71" s="34">
        <v>0</v>
      </c>
      <c r="N71" s="16"/>
    </row>
    <row r="72" spans="2:15">
      <c r="B72" s="15"/>
      <c r="C72" s="3"/>
      <c r="D72" s="3"/>
      <c r="E72" s="16"/>
      <c r="F72" s="183"/>
      <c r="G72" s="187"/>
      <c r="H72" s="33"/>
      <c r="I72" s="9" t="s">
        <v>391</v>
      </c>
      <c r="J72" s="3"/>
      <c r="K72" s="16"/>
      <c r="L72" s="8">
        <f>SUM(L73:L74)</f>
        <v>0</v>
      </c>
      <c r="M72" s="186">
        <f>SUM(M73:M74)</f>
        <v>0</v>
      </c>
      <c r="N72" s="16"/>
    </row>
    <row r="73" spans="2:15" ht="12.75">
      <c r="B73" s="15"/>
      <c r="C73" s="3"/>
      <c r="D73" s="3"/>
      <c r="E73" s="16"/>
      <c r="F73" s="184"/>
      <c r="G73" s="187"/>
      <c r="H73" s="33"/>
      <c r="I73" s="7" t="s">
        <v>125</v>
      </c>
      <c r="J73" s="3"/>
      <c r="K73" s="16"/>
      <c r="L73" s="4">
        <v>0</v>
      </c>
      <c r="M73" s="34">
        <v>0</v>
      </c>
      <c r="N73" s="16"/>
    </row>
    <row r="74" spans="2:15">
      <c r="B74" s="15"/>
      <c r="C74" s="3"/>
      <c r="D74" s="3"/>
      <c r="E74" s="16"/>
      <c r="F74" s="183"/>
      <c r="G74" s="187"/>
      <c r="H74" s="33"/>
      <c r="I74" s="7" t="s">
        <v>126</v>
      </c>
      <c r="J74" s="3"/>
      <c r="K74" s="16"/>
      <c r="L74" s="4">
        <v>0</v>
      </c>
      <c r="M74" s="34">
        <v>0</v>
      </c>
      <c r="N74" s="16"/>
    </row>
    <row r="75" spans="2:15">
      <c r="B75" s="15"/>
      <c r="C75" s="3"/>
      <c r="D75" s="3"/>
      <c r="E75" s="16"/>
      <c r="F75" s="183"/>
      <c r="G75" s="187"/>
      <c r="H75" s="33"/>
      <c r="I75" s="9" t="s">
        <v>392</v>
      </c>
      <c r="J75" s="7"/>
      <c r="K75" s="24"/>
      <c r="L75" s="8">
        <f>+L62+L66+L72</f>
        <v>5468083.04</v>
      </c>
      <c r="M75" s="186">
        <f>+M62+M66+M72</f>
        <v>4005947</v>
      </c>
      <c r="N75" s="16"/>
    </row>
    <row r="76" spans="2:15">
      <c r="B76" s="15"/>
      <c r="C76" s="3"/>
      <c r="D76" s="3"/>
      <c r="E76" s="16"/>
      <c r="F76" s="183"/>
      <c r="G76" s="187"/>
      <c r="H76" s="33"/>
      <c r="I76" s="9" t="s">
        <v>393</v>
      </c>
      <c r="J76" s="7"/>
      <c r="K76" s="24"/>
      <c r="L76" s="8">
        <f>+L59+L75</f>
        <v>6663597.6299999999</v>
      </c>
      <c r="M76" s="186">
        <f>+M59+M75</f>
        <v>4727078.57</v>
      </c>
      <c r="N76" s="16"/>
      <c r="O76" s="2"/>
    </row>
    <row r="77" spans="2:15">
      <c r="B77" s="17"/>
      <c r="C77" s="29"/>
      <c r="D77" s="29"/>
      <c r="E77" s="18"/>
      <c r="F77" s="31"/>
      <c r="G77" s="188"/>
      <c r="H77" s="36"/>
      <c r="I77" s="37"/>
      <c r="J77" s="37"/>
      <c r="K77" s="38"/>
      <c r="L77" s="191"/>
      <c r="M77" s="40"/>
      <c r="N77" s="18"/>
    </row>
    <row r="78" spans="2:15">
      <c r="H78" s="7"/>
      <c r="I78" s="7"/>
      <c r="J78" s="7"/>
      <c r="K78" s="7"/>
      <c r="L78" s="4"/>
      <c r="M78" s="4"/>
    </row>
    <row r="79" spans="2:15" ht="5.45" customHeight="1">
      <c r="H79" s="7"/>
      <c r="I79" s="7"/>
      <c r="J79" s="7"/>
      <c r="K79" s="7"/>
      <c r="L79" s="4"/>
      <c r="M79" s="4"/>
    </row>
    <row r="80" spans="2:15">
      <c r="H80" s="7"/>
      <c r="I80" s="7"/>
      <c r="J80" s="7"/>
      <c r="K80" s="7"/>
      <c r="L80" s="4"/>
      <c r="M80" s="4"/>
    </row>
    <row r="81" spans="8:13">
      <c r="H81" s="4"/>
      <c r="I81" s="7"/>
      <c r="J81" s="7"/>
      <c r="K81" s="7"/>
      <c r="L81" s="4"/>
      <c r="M81" s="4"/>
    </row>
    <row r="82" spans="8:13">
      <c r="H82" s="7"/>
      <c r="I82" s="7"/>
      <c r="J82" s="7"/>
      <c r="K82" s="7"/>
      <c r="L82" s="4"/>
      <c r="M82" s="4"/>
    </row>
    <row r="83" spans="8:13">
      <c r="H83" s="7"/>
      <c r="I83" s="7"/>
      <c r="J83" s="7"/>
      <c r="K83" s="7"/>
      <c r="L83" s="4"/>
      <c r="M83" s="4"/>
    </row>
    <row r="84" spans="8:13">
      <c r="H84" s="7"/>
      <c r="I84" s="7"/>
      <c r="J84" s="7"/>
      <c r="K84" s="7"/>
      <c r="L84" s="4"/>
      <c r="M84" s="4"/>
    </row>
    <row r="85" spans="8:13">
      <c r="H85" s="7"/>
      <c r="I85" s="7"/>
      <c r="J85" s="7"/>
      <c r="K85" s="7"/>
      <c r="L85" s="4"/>
      <c r="M85" s="4"/>
    </row>
    <row r="86" spans="8:13">
      <c r="H86" s="7"/>
      <c r="I86" s="7"/>
      <c r="J86" s="7"/>
      <c r="K86" s="7"/>
      <c r="L86" s="4"/>
      <c r="M86" s="4"/>
    </row>
    <row r="87" spans="8:13">
      <c r="H87" s="7"/>
      <c r="I87" s="7"/>
      <c r="J87" s="7"/>
      <c r="K87" s="7"/>
      <c r="L87" s="4"/>
      <c r="M87" s="4"/>
    </row>
    <row r="88" spans="8:13">
      <c r="H88" s="7"/>
      <c r="I88" s="7"/>
      <c r="J88" s="7"/>
      <c r="K88" s="7"/>
      <c r="L88" s="4"/>
      <c r="M88" s="4"/>
    </row>
    <row r="89" spans="8:13">
      <c r="H89" s="4"/>
      <c r="I89" s="298"/>
      <c r="J89" s="298"/>
      <c r="K89" s="298"/>
      <c r="L89" s="8"/>
      <c r="M89" s="8"/>
    </row>
    <row r="90" spans="8:13">
      <c r="H90" s="4"/>
      <c r="I90" s="3"/>
      <c r="J90" s="3"/>
      <c r="K90" s="3"/>
    </row>
    <row r="91" spans="8:13">
      <c r="H91" s="4"/>
      <c r="K91" s="2"/>
    </row>
    <row r="92" spans="8:13">
      <c r="H92" s="4"/>
    </row>
    <row r="93" spans="8:13">
      <c r="H93" s="4"/>
    </row>
    <row r="94" spans="8:13">
      <c r="H94" s="4"/>
      <c r="K94" s="2"/>
    </row>
    <row r="95" spans="8:13">
      <c r="H95" s="4"/>
    </row>
    <row r="96" spans="8:13">
      <c r="H96" s="4"/>
    </row>
    <row r="97" spans="8:8">
      <c r="H97" s="4"/>
    </row>
    <row r="98" spans="8:8">
      <c r="H98" s="4"/>
    </row>
    <row r="99" spans="8:8">
      <c r="H99" s="4"/>
    </row>
    <row r="100" spans="8:8">
      <c r="H100" s="7"/>
    </row>
    <row r="101" spans="8:8">
      <c r="H101" s="4"/>
    </row>
    <row r="102" spans="8:8">
      <c r="H102" s="3"/>
    </row>
  </sheetData>
  <mergeCells count="13">
    <mergeCell ref="I89:K89"/>
    <mergeCell ref="M7:N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7086614173228347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topLeftCell="C1" zoomScale="190" zoomScaleNormal="190" workbookViewId="0">
      <selection activeCell="G19" sqref="G19"/>
    </sheetView>
  </sheetViews>
  <sheetFormatPr baseColWidth="10" defaultRowHeight="12.75"/>
  <cols>
    <col min="1" max="1" width="6.140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140" t="s">
        <v>517</v>
      </c>
      <c r="B1" s="336" t="s">
        <v>394</v>
      </c>
      <c r="C1" s="336"/>
      <c r="D1" s="336"/>
      <c r="E1" s="336"/>
      <c r="F1" s="336"/>
      <c r="G1" s="336"/>
      <c r="H1" s="336"/>
      <c r="I1" s="336"/>
    </row>
    <row r="2" spans="1:12" ht="9" customHeight="1">
      <c r="A2" s="337" t="s">
        <v>533</v>
      </c>
      <c r="B2" s="338"/>
      <c r="C2" s="338"/>
      <c r="D2" s="338"/>
      <c r="E2" s="338"/>
      <c r="F2" s="338"/>
      <c r="G2" s="338"/>
      <c r="H2" s="338"/>
      <c r="I2" s="339"/>
    </row>
    <row r="3" spans="1:12" ht="9" customHeight="1">
      <c r="A3" s="340" t="s">
        <v>394</v>
      </c>
      <c r="B3" s="341"/>
      <c r="C3" s="341"/>
      <c r="D3" s="341"/>
      <c r="E3" s="341"/>
      <c r="F3" s="341"/>
      <c r="G3" s="341"/>
      <c r="H3" s="341"/>
      <c r="I3" s="342"/>
    </row>
    <row r="4" spans="1:12" ht="9" customHeight="1">
      <c r="A4" s="340" t="s">
        <v>546</v>
      </c>
      <c r="B4" s="341"/>
      <c r="C4" s="341"/>
      <c r="D4" s="341"/>
      <c r="E4" s="341"/>
      <c r="F4" s="341"/>
      <c r="G4" s="341"/>
      <c r="H4" s="341"/>
      <c r="I4" s="342"/>
    </row>
    <row r="5" spans="1:12" ht="9" customHeight="1" thickBot="1">
      <c r="A5" s="343" t="s">
        <v>328</v>
      </c>
      <c r="B5" s="344"/>
      <c r="C5" s="344"/>
      <c r="D5" s="344"/>
      <c r="E5" s="344"/>
      <c r="F5" s="344"/>
      <c r="G5" s="344"/>
      <c r="H5" s="344"/>
      <c r="I5" s="345"/>
    </row>
    <row r="6" spans="1:12" ht="16.5">
      <c r="A6" s="348" t="s">
        <v>395</v>
      </c>
      <c r="B6" s="349"/>
      <c r="C6" s="323" t="s">
        <v>542</v>
      </c>
      <c r="D6" s="323" t="s">
        <v>396</v>
      </c>
      <c r="E6" s="323" t="s">
        <v>397</v>
      </c>
      <c r="F6" s="323" t="s">
        <v>398</v>
      </c>
      <c r="G6" s="154" t="s">
        <v>399</v>
      </c>
      <c r="H6" s="323" t="s">
        <v>400</v>
      </c>
      <c r="I6" s="323" t="s">
        <v>401</v>
      </c>
    </row>
    <row r="7" spans="1:12" ht="13.5" thickBot="1">
      <c r="A7" s="350"/>
      <c r="B7" s="351"/>
      <c r="C7" s="324"/>
      <c r="D7" s="324"/>
      <c r="E7" s="324"/>
      <c r="F7" s="324"/>
      <c r="G7" s="155" t="s">
        <v>402</v>
      </c>
      <c r="H7" s="324"/>
      <c r="I7" s="324"/>
    </row>
    <row r="8" spans="1:12">
      <c r="A8" s="346"/>
      <c r="B8" s="347"/>
      <c r="C8" s="208"/>
      <c r="D8" s="208"/>
      <c r="E8" s="208"/>
      <c r="F8" s="208"/>
      <c r="G8" s="197"/>
      <c r="H8" s="208"/>
      <c r="I8" s="208"/>
    </row>
    <row r="9" spans="1:12">
      <c r="A9" s="321" t="s">
        <v>403</v>
      </c>
      <c r="B9" s="322"/>
      <c r="C9" s="209">
        <f t="shared" ref="C9:I9" si="0">+C10+C14</f>
        <v>0</v>
      </c>
      <c r="D9" s="209">
        <f t="shared" si="0"/>
        <v>0</v>
      </c>
      <c r="E9" s="209">
        <f t="shared" si="0"/>
        <v>0</v>
      </c>
      <c r="F9" s="209">
        <f t="shared" si="0"/>
        <v>0</v>
      </c>
      <c r="G9" s="198">
        <f t="shared" si="0"/>
        <v>0</v>
      </c>
      <c r="H9" s="209">
        <f t="shared" si="0"/>
        <v>0</v>
      </c>
      <c r="I9" s="209">
        <f t="shared" si="0"/>
        <v>0</v>
      </c>
    </row>
    <row r="10" spans="1:12">
      <c r="A10" s="321" t="s">
        <v>404</v>
      </c>
      <c r="B10" s="322"/>
      <c r="C10" s="203">
        <f t="shared" ref="C10:I10" si="1">SUM(C11:C13)</f>
        <v>0</v>
      </c>
      <c r="D10" s="203">
        <f t="shared" si="1"/>
        <v>0</v>
      </c>
      <c r="E10" s="203">
        <f t="shared" si="1"/>
        <v>0</v>
      </c>
      <c r="F10" s="203">
        <f t="shared" si="1"/>
        <v>0</v>
      </c>
      <c r="G10" s="203">
        <f t="shared" si="1"/>
        <v>0</v>
      </c>
      <c r="H10" s="203">
        <f t="shared" si="1"/>
        <v>0</v>
      </c>
      <c r="I10" s="203">
        <f t="shared" si="1"/>
        <v>0</v>
      </c>
    </row>
    <row r="11" spans="1:12">
      <c r="A11" s="83"/>
      <c r="B11" s="87" t="s">
        <v>405</v>
      </c>
      <c r="C11" s="201">
        <v>0</v>
      </c>
      <c r="D11" s="201">
        <v>0</v>
      </c>
      <c r="E11" s="201">
        <v>0</v>
      </c>
      <c r="F11" s="201">
        <v>0</v>
      </c>
      <c r="G11" s="211">
        <f>SUM(C11:F11)</f>
        <v>0</v>
      </c>
      <c r="H11" s="201">
        <v>0</v>
      </c>
      <c r="I11" s="201">
        <v>0</v>
      </c>
    </row>
    <row r="12" spans="1:12">
      <c r="A12" s="84"/>
      <c r="B12" s="87" t="s">
        <v>406</v>
      </c>
      <c r="C12" s="201">
        <v>0</v>
      </c>
      <c r="D12" s="201">
        <v>0</v>
      </c>
      <c r="E12" s="201">
        <v>0</v>
      </c>
      <c r="F12" s="201">
        <v>0</v>
      </c>
      <c r="G12" s="211">
        <f t="shared" ref="G12:G13" si="2">SUM(C12:F12)</f>
        <v>0</v>
      </c>
      <c r="H12" s="201">
        <v>0</v>
      </c>
      <c r="I12" s="201">
        <v>0</v>
      </c>
    </row>
    <row r="13" spans="1:12">
      <c r="A13" s="84"/>
      <c r="B13" s="87" t="s">
        <v>407</v>
      </c>
      <c r="C13" s="201">
        <v>0</v>
      </c>
      <c r="D13" s="201">
        <v>0</v>
      </c>
      <c r="E13" s="201">
        <v>0</v>
      </c>
      <c r="F13" s="201">
        <v>0</v>
      </c>
      <c r="G13" s="211">
        <f t="shared" si="2"/>
        <v>0</v>
      </c>
      <c r="H13" s="201">
        <v>0</v>
      </c>
      <c r="I13" s="201">
        <v>0</v>
      </c>
    </row>
    <row r="14" spans="1:12">
      <c r="A14" s="321" t="s">
        <v>408</v>
      </c>
      <c r="B14" s="322"/>
      <c r="C14" s="203">
        <f>SUM(C15:C17)</f>
        <v>0</v>
      </c>
      <c r="D14" s="203">
        <f>SUM(D15:D17)</f>
        <v>0</v>
      </c>
      <c r="E14" s="203">
        <f>SUM(E15:E17)</f>
        <v>0</v>
      </c>
      <c r="F14" s="203">
        <f>SUM(F15:F17)</f>
        <v>0</v>
      </c>
      <c r="G14" s="199">
        <f>+G15+G16+G17</f>
        <v>0</v>
      </c>
      <c r="H14" s="203">
        <f>SUM(H15:H17)</f>
        <v>0</v>
      </c>
      <c r="I14" s="203">
        <f>SUM(I15:I17)</f>
        <v>0</v>
      </c>
    </row>
    <row r="15" spans="1:12">
      <c r="A15" s="83"/>
      <c r="B15" s="207" t="s">
        <v>409</v>
      </c>
      <c r="C15" s="201">
        <v>0</v>
      </c>
      <c r="D15" s="201">
        <v>0</v>
      </c>
      <c r="E15" s="201">
        <v>0</v>
      </c>
      <c r="F15" s="201">
        <v>0</v>
      </c>
      <c r="G15" s="200">
        <f>+C15+D15-E15+F15</f>
        <v>0</v>
      </c>
      <c r="H15" s="201">
        <v>0</v>
      </c>
      <c r="I15" s="201">
        <v>0</v>
      </c>
      <c r="L15" s="85"/>
    </row>
    <row r="16" spans="1:12">
      <c r="A16" s="84"/>
      <c r="B16" s="87" t="s">
        <v>410</v>
      </c>
      <c r="C16" s="201">
        <v>0</v>
      </c>
      <c r="D16" s="201">
        <v>0</v>
      </c>
      <c r="E16" s="201">
        <v>0</v>
      </c>
      <c r="F16" s="201">
        <v>0</v>
      </c>
      <c r="G16" s="211">
        <f t="shared" ref="G16:G17" si="3">SUM(C16:F16)</f>
        <v>0</v>
      </c>
      <c r="H16" s="201">
        <v>0</v>
      </c>
      <c r="I16" s="201">
        <v>0</v>
      </c>
      <c r="L16" s="85"/>
    </row>
    <row r="17" spans="1:12">
      <c r="A17" s="84"/>
      <c r="B17" s="87" t="s">
        <v>411</v>
      </c>
      <c r="C17" s="201">
        <v>0</v>
      </c>
      <c r="D17" s="201">
        <v>0</v>
      </c>
      <c r="E17" s="201">
        <v>0</v>
      </c>
      <c r="F17" s="201">
        <v>0</v>
      </c>
      <c r="G17" s="211">
        <f t="shared" si="3"/>
        <v>0</v>
      </c>
      <c r="H17" s="201">
        <v>0</v>
      </c>
      <c r="I17" s="201">
        <v>0</v>
      </c>
      <c r="L17" s="85"/>
    </row>
    <row r="18" spans="1:12">
      <c r="A18" s="321" t="s">
        <v>412</v>
      </c>
      <c r="B18" s="322"/>
      <c r="C18" s="209">
        <v>721131.57</v>
      </c>
      <c r="D18" s="209">
        <v>0</v>
      </c>
      <c r="E18" s="209">
        <v>0</v>
      </c>
      <c r="F18" s="209">
        <v>0</v>
      </c>
      <c r="G18" s="198">
        <v>1195515</v>
      </c>
      <c r="H18" s="209">
        <v>0</v>
      </c>
      <c r="I18" s="209">
        <v>0</v>
      </c>
      <c r="L18" s="85"/>
    </row>
    <row r="19" spans="1:12" ht="6.75" customHeight="1">
      <c r="A19" s="83"/>
      <c r="B19" s="86"/>
      <c r="C19" s="202"/>
      <c r="D19" s="202"/>
      <c r="E19" s="202"/>
      <c r="F19" s="202"/>
      <c r="G19" s="199"/>
      <c r="H19" s="202"/>
      <c r="I19" s="202"/>
      <c r="L19" s="85"/>
    </row>
    <row r="20" spans="1:12">
      <c r="A20" s="321" t="s">
        <v>413</v>
      </c>
      <c r="B20" s="322"/>
      <c r="C20" s="209">
        <f t="shared" ref="C20:I20" si="4">+C9+C18</f>
        <v>721131.57</v>
      </c>
      <c r="D20" s="209">
        <f t="shared" si="4"/>
        <v>0</v>
      </c>
      <c r="E20" s="209">
        <f t="shared" si="4"/>
        <v>0</v>
      </c>
      <c r="F20" s="209">
        <f t="shared" si="4"/>
        <v>0</v>
      </c>
      <c r="G20" s="198">
        <f t="shared" si="4"/>
        <v>1195515</v>
      </c>
      <c r="H20" s="209">
        <f t="shared" si="4"/>
        <v>0</v>
      </c>
      <c r="I20" s="209">
        <f t="shared" si="4"/>
        <v>0</v>
      </c>
      <c r="J20" s="69"/>
      <c r="K20" s="69"/>
      <c r="L20" s="85"/>
    </row>
    <row r="21" spans="1:12" ht="6.75" customHeight="1">
      <c r="A21" s="321"/>
      <c r="B21" s="322"/>
      <c r="C21" s="203"/>
      <c r="D21" s="203"/>
      <c r="E21" s="203"/>
      <c r="F21" s="203"/>
      <c r="G21" s="203"/>
      <c r="H21" s="203"/>
      <c r="I21" s="203"/>
      <c r="L21" s="85"/>
    </row>
    <row r="22" spans="1:12" ht="16.5" customHeight="1">
      <c r="A22" s="321" t="s">
        <v>512</v>
      </c>
      <c r="B22" s="322"/>
      <c r="C22" s="203">
        <f t="shared" ref="C22:I22" si="5">SUM(C23:C25)</f>
        <v>0</v>
      </c>
      <c r="D22" s="203">
        <f t="shared" si="5"/>
        <v>0</v>
      </c>
      <c r="E22" s="203">
        <f t="shared" si="5"/>
        <v>0</v>
      </c>
      <c r="F22" s="203">
        <f t="shared" si="5"/>
        <v>0</v>
      </c>
      <c r="G22" s="203">
        <f t="shared" si="5"/>
        <v>0</v>
      </c>
      <c r="H22" s="203">
        <f t="shared" si="5"/>
        <v>0</v>
      </c>
      <c r="I22" s="203">
        <f t="shared" si="5"/>
        <v>0</v>
      </c>
      <c r="L22" s="85"/>
    </row>
    <row r="23" spans="1:12">
      <c r="A23" s="328" t="s">
        <v>509</v>
      </c>
      <c r="B23" s="329"/>
      <c r="C23" s="201">
        <v>0</v>
      </c>
      <c r="D23" s="201">
        <v>0</v>
      </c>
      <c r="E23" s="201">
        <v>0</v>
      </c>
      <c r="F23" s="201">
        <v>0</v>
      </c>
      <c r="G23" s="211">
        <f t="shared" ref="G23:G25" si="6">SUM(C23:F23)</f>
        <v>0</v>
      </c>
      <c r="H23" s="201">
        <v>0</v>
      </c>
      <c r="I23" s="201">
        <v>0</v>
      </c>
    </row>
    <row r="24" spans="1:12">
      <c r="A24" s="328" t="s">
        <v>510</v>
      </c>
      <c r="B24" s="329"/>
      <c r="C24" s="201">
        <v>0</v>
      </c>
      <c r="D24" s="201">
        <v>0</v>
      </c>
      <c r="E24" s="201">
        <v>0</v>
      </c>
      <c r="F24" s="201">
        <v>0</v>
      </c>
      <c r="G24" s="211">
        <f t="shared" si="6"/>
        <v>0</v>
      </c>
      <c r="H24" s="201">
        <v>0</v>
      </c>
      <c r="I24" s="201">
        <v>0</v>
      </c>
    </row>
    <row r="25" spans="1:12">
      <c r="A25" s="328" t="s">
        <v>511</v>
      </c>
      <c r="B25" s="329"/>
      <c r="C25" s="201">
        <v>0</v>
      </c>
      <c r="D25" s="201">
        <v>0</v>
      </c>
      <c r="E25" s="201">
        <v>0</v>
      </c>
      <c r="F25" s="201">
        <v>0</v>
      </c>
      <c r="G25" s="211">
        <f t="shared" si="6"/>
        <v>0</v>
      </c>
      <c r="H25" s="201">
        <v>0</v>
      </c>
      <c r="I25" s="201">
        <v>0</v>
      </c>
    </row>
    <row r="26" spans="1:12" ht="6.75" customHeight="1">
      <c r="A26" s="319"/>
      <c r="B26" s="320"/>
      <c r="C26" s="204"/>
      <c r="D26" s="204"/>
      <c r="E26" s="204"/>
      <c r="F26" s="204"/>
      <c r="G26" s="205"/>
      <c r="H26" s="204"/>
      <c r="I26" s="204"/>
    </row>
    <row r="27" spans="1:12" ht="16.5" customHeight="1">
      <c r="A27" s="321" t="s">
        <v>513</v>
      </c>
      <c r="B27" s="322"/>
      <c r="C27" s="203">
        <f t="shared" ref="C27:I27" si="7">SUM(C28:C30)</f>
        <v>0</v>
      </c>
      <c r="D27" s="203">
        <f t="shared" si="7"/>
        <v>0</v>
      </c>
      <c r="E27" s="203">
        <f t="shared" si="7"/>
        <v>0</v>
      </c>
      <c r="F27" s="203">
        <f t="shared" si="7"/>
        <v>0</v>
      </c>
      <c r="G27" s="203">
        <f t="shared" si="7"/>
        <v>0</v>
      </c>
      <c r="H27" s="203">
        <f t="shared" si="7"/>
        <v>0</v>
      </c>
      <c r="I27" s="203">
        <f t="shared" si="7"/>
        <v>0</v>
      </c>
    </row>
    <row r="28" spans="1:12">
      <c r="A28" s="328" t="s">
        <v>514</v>
      </c>
      <c r="B28" s="329"/>
      <c r="C28" s="201">
        <v>0</v>
      </c>
      <c r="D28" s="201">
        <v>0</v>
      </c>
      <c r="E28" s="201">
        <v>0</v>
      </c>
      <c r="F28" s="201">
        <v>0</v>
      </c>
      <c r="G28" s="211">
        <f t="shared" ref="G28:G30" si="8">SUM(C28:F28)</f>
        <v>0</v>
      </c>
      <c r="H28" s="201">
        <v>0</v>
      </c>
      <c r="I28" s="201">
        <v>0</v>
      </c>
    </row>
    <row r="29" spans="1:12">
      <c r="A29" s="328" t="s">
        <v>515</v>
      </c>
      <c r="B29" s="329"/>
      <c r="C29" s="201">
        <v>0</v>
      </c>
      <c r="D29" s="201">
        <v>0</v>
      </c>
      <c r="E29" s="201">
        <v>0</v>
      </c>
      <c r="F29" s="201">
        <v>0</v>
      </c>
      <c r="G29" s="211">
        <f t="shared" si="8"/>
        <v>0</v>
      </c>
      <c r="H29" s="201">
        <v>0</v>
      </c>
      <c r="I29" s="201">
        <v>0</v>
      </c>
    </row>
    <row r="30" spans="1:12">
      <c r="A30" s="328" t="s">
        <v>516</v>
      </c>
      <c r="B30" s="329"/>
      <c r="C30" s="201">
        <v>0</v>
      </c>
      <c r="D30" s="201">
        <v>0</v>
      </c>
      <c r="E30" s="201">
        <v>0</v>
      </c>
      <c r="F30" s="201">
        <v>0</v>
      </c>
      <c r="G30" s="211">
        <f t="shared" si="8"/>
        <v>0</v>
      </c>
      <c r="H30" s="201">
        <v>0</v>
      </c>
      <c r="I30" s="201">
        <v>0</v>
      </c>
    </row>
    <row r="31" spans="1:12" ht="4.5" customHeight="1" thickBot="1">
      <c r="A31" s="330"/>
      <c r="B31" s="331"/>
      <c r="C31" s="210"/>
      <c r="D31" s="210"/>
      <c r="E31" s="210"/>
      <c r="F31" s="210"/>
      <c r="G31" s="206"/>
      <c r="H31" s="210"/>
      <c r="I31" s="210"/>
    </row>
    <row r="32" spans="1:12" ht="19.5" customHeight="1">
      <c r="A32" s="326" t="s">
        <v>414</v>
      </c>
      <c r="B32" s="326"/>
      <c r="C32" s="326"/>
      <c r="D32" s="326"/>
      <c r="E32" s="326"/>
      <c r="F32" s="326"/>
      <c r="G32" s="326"/>
      <c r="H32" s="326"/>
      <c r="I32" s="326"/>
    </row>
    <row r="33" spans="1:13">
      <c r="A33" s="327" t="s">
        <v>415</v>
      </c>
      <c r="B33" s="327"/>
      <c r="C33" s="327"/>
      <c r="D33" s="327"/>
      <c r="E33" s="327"/>
      <c r="F33" s="327"/>
      <c r="G33" s="327"/>
      <c r="H33" s="327"/>
      <c r="I33" s="327"/>
    </row>
    <row r="34" spans="1:13" ht="2.25" customHeight="1" thickBot="1">
      <c r="A34" s="104"/>
      <c r="B34" s="104"/>
      <c r="C34" s="104"/>
      <c r="D34" s="104"/>
      <c r="E34" s="104"/>
      <c r="F34" s="104"/>
      <c r="G34" s="104"/>
      <c r="H34" s="104"/>
      <c r="I34" s="104"/>
    </row>
    <row r="35" spans="1:13" ht="8.25" customHeight="1">
      <c r="A35" s="355" t="s">
        <v>416</v>
      </c>
      <c r="B35" s="356"/>
      <c r="C35" s="88" t="s">
        <v>417</v>
      </c>
      <c r="D35" s="88" t="s">
        <v>418</v>
      </c>
      <c r="E35" s="352" t="s">
        <v>419</v>
      </c>
      <c r="F35" s="352" t="s">
        <v>420</v>
      </c>
      <c r="G35" s="352" t="s">
        <v>421</v>
      </c>
    </row>
    <row r="36" spans="1:13" ht="8.25" customHeight="1">
      <c r="A36" s="357"/>
      <c r="B36" s="358"/>
      <c r="C36" s="81" t="s">
        <v>422</v>
      </c>
      <c r="D36" s="81" t="s">
        <v>423</v>
      </c>
      <c r="E36" s="353"/>
      <c r="F36" s="353"/>
      <c r="G36" s="353"/>
    </row>
    <row r="37" spans="1:13" ht="8.25" customHeight="1" thickBot="1">
      <c r="A37" s="359"/>
      <c r="B37" s="360"/>
      <c r="C37" s="89"/>
      <c r="D37" s="82" t="s">
        <v>426</v>
      </c>
      <c r="E37" s="81" t="s">
        <v>424</v>
      </c>
      <c r="F37" s="354"/>
      <c r="G37" s="103" t="s">
        <v>425</v>
      </c>
    </row>
    <row r="38" spans="1:13" ht="16.5" customHeight="1">
      <c r="A38" s="361" t="s">
        <v>427</v>
      </c>
      <c r="B38" s="362"/>
      <c r="C38" s="194"/>
      <c r="D38" s="194"/>
      <c r="E38" s="194"/>
      <c r="F38" s="194"/>
      <c r="G38" s="194"/>
    </row>
    <row r="39" spans="1:13">
      <c r="A39" s="332" t="s">
        <v>526</v>
      </c>
      <c r="B39" s="333"/>
      <c r="C39" s="192">
        <v>0</v>
      </c>
      <c r="D39" s="192"/>
      <c r="E39" s="195">
        <v>0</v>
      </c>
      <c r="F39" s="192">
        <v>0</v>
      </c>
      <c r="G39" s="195">
        <v>0</v>
      </c>
    </row>
    <row r="40" spans="1:13" ht="13.5" thickBot="1">
      <c r="A40" s="334" t="s">
        <v>428</v>
      </c>
      <c r="B40" s="335"/>
      <c r="C40" s="193">
        <v>0</v>
      </c>
      <c r="D40" s="193"/>
      <c r="E40" s="196">
        <v>0</v>
      </c>
      <c r="F40" s="193">
        <v>0</v>
      </c>
      <c r="G40" s="196">
        <v>0</v>
      </c>
    </row>
    <row r="41" spans="1:13" ht="16.5" customHeight="1">
      <c r="A41" s="325" t="s">
        <v>363</v>
      </c>
      <c r="B41" s="325"/>
      <c r="C41" s="325"/>
      <c r="D41" s="325"/>
      <c r="E41" s="325"/>
      <c r="F41" s="325"/>
      <c r="G41" s="91"/>
      <c r="H41" s="91"/>
      <c r="I41" s="91"/>
      <c r="J41" s="68"/>
      <c r="K41" s="68"/>
      <c r="L41" s="68"/>
      <c r="M41" s="68"/>
    </row>
    <row r="42" spans="1:13" s="90" customFormat="1">
      <c r="A42" s="92" t="s">
        <v>364</v>
      </c>
    </row>
  </sheetData>
  <mergeCells count="39">
    <mergeCell ref="E35:E36"/>
    <mergeCell ref="F35:F37"/>
    <mergeCell ref="G35:G36"/>
    <mergeCell ref="A35:B37"/>
    <mergeCell ref="A38:B38"/>
    <mergeCell ref="I6:I7"/>
    <mergeCell ref="A8:B8"/>
    <mergeCell ref="A9:B9"/>
    <mergeCell ref="A10:B10"/>
    <mergeCell ref="A14:B14"/>
    <mergeCell ref="A6:B7"/>
    <mergeCell ref="D6:D7"/>
    <mergeCell ref="B1:I1"/>
    <mergeCell ref="A2:I2"/>
    <mergeCell ref="A3:I3"/>
    <mergeCell ref="A4:I4"/>
    <mergeCell ref="A5:I5"/>
    <mergeCell ref="A41:F41"/>
    <mergeCell ref="A18:B18"/>
    <mergeCell ref="A32:I32"/>
    <mergeCell ref="A33:I33"/>
    <mergeCell ref="A30:B30"/>
    <mergeCell ref="A31:B31"/>
    <mergeCell ref="A20:B20"/>
    <mergeCell ref="A21:B21"/>
    <mergeCell ref="A22:B22"/>
    <mergeCell ref="A23:B23"/>
    <mergeCell ref="A24:B24"/>
    <mergeCell ref="A25:B25"/>
    <mergeCell ref="A39:B39"/>
    <mergeCell ref="A40:B40"/>
    <mergeCell ref="A28:B28"/>
    <mergeCell ref="A29:B29"/>
    <mergeCell ref="A26:B26"/>
    <mergeCell ref="A27:B27"/>
    <mergeCell ref="E6:E7"/>
    <mergeCell ref="F6:F7"/>
    <mergeCell ref="H6:H7"/>
    <mergeCell ref="C6:C7"/>
  </mergeCells>
  <printOptions horizontalCentered="1"/>
  <pageMargins left="0.31496062992125984" right="0.31496062992125984" top="0.74803149606299213" bottom="0" header="0.11811023622047245" footer="0.11811023622047245"/>
  <pageSetup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zoomScale="130" zoomScaleNormal="130" workbookViewId="0">
      <selection activeCell="K8" sqref="K8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0" t="s">
        <v>429</v>
      </c>
      <c r="B1" s="363" t="s">
        <v>430</v>
      </c>
      <c r="C1" s="363"/>
      <c r="D1" s="363"/>
      <c r="E1" s="363"/>
      <c r="F1" s="363"/>
      <c r="G1" s="363"/>
      <c r="H1" s="363"/>
      <c r="I1" s="363"/>
      <c r="J1" s="363"/>
      <c r="K1" s="363"/>
    </row>
    <row r="2" spans="1:11" ht="13.5" thickBot="1">
      <c r="A2" s="80"/>
    </row>
    <row r="3" spans="1:11">
      <c r="A3" s="337" t="str">
        <f>+'F2. IADPyOP'!A2:I2</f>
        <v>FISCALIA ESPECIALIZADA EN COMBATE A LA CORRUPCIÓN DEL ESTADO DE DURANGO</v>
      </c>
      <c r="B3" s="338"/>
      <c r="C3" s="338"/>
      <c r="D3" s="338"/>
      <c r="E3" s="338"/>
      <c r="F3" s="338"/>
      <c r="G3" s="338"/>
      <c r="H3" s="338"/>
      <c r="I3" s="338"/>
      <c r="J3" s="338"/>
      <c r="K3" s="339"/>
    </row>
    <row r="4" spans="1:11">
      <c r="A4" s="340" t="s">
        <v>431</v>
      </c>
      <c r="B4" s="341"/>
      <c r="C4" s="341"/>
      <c r="D4" s="341"/>
      <c r="E4" s="341"/>
      <c r="F4" s="341"/>
      <c r="G4" s="341"/>
      <c r="H4" s="341"/>
      <c r="I4" s="341"/>
      <c r="J4" s="341"/>
      <c r="K4" s="342"/>
    </row>
    <row r="5" spans="1:11">
      <c r="A5" s="340" t="s">
        <v>546</v>
      </c>
      <c r="B5" s="341"/>
      <c r="C5" s="341"/>
      <c r="D5" s="341"/>
      <c r="E5" s="341"/>
      <c r="F5" s="341"/>
      <c r="G5" s="341"/>
      <c r="H5" s="341"/>
      <c r="I5" s="341"/>
      <c r="J5" s="341"/>
      <c r="K5" s="342"/>
    </row>
    <row r="6" spans="1:11" ht="13.5" thickBot="1">
      <c r="A6" s="343" t="s">
        <v>328</v>
      </c>
      <c r="B6" s="344"/>
      <c r="C6" s="344"/>
      <c r="D6" s="344"/>
      <c r="E6" s="344"/>
      <c r="F6" s="344"/>
      <c r="G6" s="344"/>
      <c r="H6" s="344"/>
      <c r="I6" s="344"/>
      <c r="J6" s="344"/>
      <c r="K6" s="345"/>
    </row>
    <row r="7" spans="1:11" ht="62.25" customHeight="1" thickBot="1">
      <c r="A7" s="156" t="s">
        <v>432</v>
      </c>
      <c r="B7" s="157" t="s">
        <v>433</v>
      </c>
      <c r="C7" s="157" t="s">
        <v>434</v>
      </c>
      <c r="D7" s="157" t="s">
        <v>435</v>
      </c>
      <c r="E7" s="157" t="s">
        <v>436</v>
      </c>
      <c r="F7" s="157" t="s">
        <v>437</v>
      </c>
      <c r="G7" s="157" t="s">
        <v>438</v>
      </c>
      <c r="H7" s="157" t="s">
        <v>439</v>
      </c>
      <c r="I7" s="157" t="s">
        <v>549</v>
      </c>
      <c r="J7" s="157" t="s">
        <v>550</v>
      </c>
      <c r="K7" s="157" t="s">
        <v>551</v>
      </c>
    </row>
    <row r="8" spans="1:11">
      <c r="A8" s="93"/>
      <c r="B8" s="94"/>
      <c r="C8" s="94"/>
      <c r="D8" s="94"/>
      <c r="E8" s="94"/>
      <c r="F8" s="94"/>
      <c r="G8" s="94"/>
      <c r="H8" s="94"/>
      <c r="I8" s="94"/>
      <c r="J8" s="94"/>
      <c r="K8" s="94"/>
    </row>
    <row r="9" spans="1:11" ht="24.75">
      <c r="A9" s="95" t="s">
        <v>440</v>
      </c>
      <c r="B9" s="96"/>
      <c r="C9" s="96"/>
      <c r="D9" s="96"/>
      <c r="E9" s="213">
        <f>+E10+E11+E12+E13</f>
        <v>0</v>
      </c>
      <c r="F9" s="213"/>
      <c r="G9" s="213">
        <f>+G10+G11+G12+G13</f>
        <v>0</v>
      </c>
      <c r="H9" s="213">
        <f>+H10+H11+H12+H13</f>
        <v>0</v>
      </c>
      <c r="I9" s="213">
        <f>+I10+I11+I12+I13</f>
        <v>0</v>
      </c>
      <c r="J9" s="213">
        <f>+J10+J11+J12+J13</f>
        <v>0</v>
      </c>
      <c r="K9" s="213">
        <f>+K10+K11+K12+K13</f>
        <v>0</v>
      </c>
    </row>
    <row r="10" spans="1:11">
      <c r="A10" s="97" t="s">
        <v>450</v>
      </c>
      <c r="B10" s="101"/>
      <c r="C10" s="101"/>
      <c r="D10" s="102"/>
      <c r="E10" s="212">
        <v>0</v>
      </c>
      <c r="F10" s="212"/>
      <c r="G10" s="212">
        <v>0</v>
      </c>
      <c r="H10" s="212">
        <v>0</v>
      </c>
      <c r="I10" s="212">
        <v>0</v>
      </c>
      <c r="J10" s="212">
        <v>0</v>
      </c>
      <c r="K10" s="212">
        <v>0</v>
      </c>
    </row>
    <row r="11" spans="1:11">
      <c r="A11" s="97" t="s">
        <v>441</v>
      </c>
      <c r="B11" s="96"/>
      <c r="C11" s="96"/>
      <c r="D11" s="96"/>
      <c r="E11" s="212">
        <v>0</v>
      </c>
      <c r="F11" s="213"/>
      <c r="G11" s="212">
        <v>0</v>
      </c>
      <c r="H11" s="212">
        <v>0</v>
      </c>
      <c r="I11" s="212">
        <v>0</v>
      </c>
      <c r="J11" s="212">
        <v>0</v>
      </c>
      <c r="K11" s="212">
        <v>0</v>
      </c>
    </row>
    <row r="12" spans="1:11">
      <c r="A12" s="97" t="s">
        <v>442</v>
      </c>
      <c r="B12" s="96"/>
      <c r="C12" s="96"/>
      <c r="D12" s="96"/>
      <c r="E12" s="212">
        <v>0</v>
      </c>
      <c r="F12" s="213"/>
      <c r="G12" s="212">
        <v>0</v>
      </c>
      <c r="H12" s="212">
        <v>0</v>
      </c>
      <c r="I12" s="212">
        <v>0</v>
      </c>
      <c r="J12" s="212">
        <v>0</v>
      </c>
      <c r="K12" s="212">
        <v>0</v>
      </c>
    </row>
    <row r="13" spans="1:11">
      <c r="A13" s="97" t="s">
        <v>443</v>
      </c>
      <c r="B13" s="96"/>
      <c r="C13" s="96"/>
      <c r="D13" s="96"/>
      <c r="E13" s="212">
        <v>0</v>
      </c>
      <c r="F13" s="213"/>
      <c r="G13" s="212">
        <v>0</v>
      </c>
      <c r="H13" s="212">
        <v>0</v>
      </c>
      <c r="I13" s="212">
        <v>0</v>
      </c>
      <c r="J13" s="212">
        <v>0</v>
      </c>
      <c r="K13" s="212">
        <v>0</v>
      </c>
    </row>
    <row r="14" spans="1:11">
      <c r="A14" s="98"/>
      <c r="B14" s="96"/>
      <c r="C14" s="96"/>
      <c r="D14" s="96"/>
      <c r="E14" s="213"/>
      <c r="F14" s="213"/>
      <c r="G14" s="213"/>
      <c r="H14" s="213"/>
      <c r="I14" s="213"/>
      <c r="J14" s="213"/>
      <c r="K14" s="213"/>
    </row>
    <row r="15" spans="1:11" ht="16.5">
      <c r="A15" s="95" t="s">
        <v>444</v>
      </c>
      <c r="B15" s="96"/>
      <c r="C15" s="96"/>
      <c r="D15" s="96"/>
      <c r="E15" s="213">
        <f>+E16+E17+E18+E19</f>
        <v>0</v>
      </c>
      <c r="F15" s="213"/>
      <c r="G15" s="213">
        <f>+G16+G17+G18+G19</f>
        <v>0</v>
      </c>
      <c r="H15" s="213">
        <f>+H16+H17+H18+H19</f>
        <v>0</v>
      </c>
      <c r="I15" s="213">
        <f>+I16+I17+I18+I19</f>
        <v>0</v>
      </c>
      <c r="J15" s="213">
        <f>+J16+J17+J18+J19</f>
        <v>0</v>
      </c>
      <c r="K15" s="213">
        <f>+K16+K17+K18+K19</f>
        <v>0</v>
      </c>
    </row>
    <row r="16" spans="1:11">
      <c r="A16" s="97" t="s">
        <v>445</v>
      </c>
      <c r="B16" s="96"/>
      <c r="C16" s="96"/>
      <c r="D16" s="96"/>
      <c r="E16" s="212">
        <v>0</v>
      </c>
      <c r="F16" s="213"/>
      <c r="G16" s="212">
        <v>0</v>
      </c>
      <c r="H16" s="212">
        <v>0</v>
      </c>
      <c r="I16" s="212">
        <v>0</v>
      </c>
      <c r="J16" s="212">
        <v>0</v>
      </c>
      <c r="K16" s="212">
        <v>0</v>
      </c>
    </row>
    <row r="17" spans="1:11">
      <c r="A17" s="97" t="s">
        <v>446</v>
      </c>
      <c r="B17" s="96"/>
      <c r="C17" s="96"/>
      <c r="D17" s="96"/>
      <c r="E17" s="212">
        <v>0</v>
      </c>
      <c r="F17" s="213"/>
      <c r="G17" s="212">
        <v>0</v>
      </c>
      <c r="H17" s="212">
        <v>0</v>
      </c>
      <c r="I17" s="212">
        <v>0</v>
      </c>
      <c r="J17" s="212">
        <v>0</v>
      </c>
      <c r="K17" s="212">
        <v>0</v>
      </c>
    </row>
    <row r="18" spans="1:11">
      <c r="A18" s="97" t="s">
        <v>447</v>
      </c>
      <c r="B18" s="96"/>
      <c r="C18" s="96"/>
      <c r="D18" s="96"/>
      <c r="E18" s="212">
        <v>0</v>
      </c>
      <c r="F18" s="213"/>
      <c r="G18" s="212">
        <v>0</v>
      </c>
      <c r="H18" s="212">
        <v>0</v>
      </c>
      <c r="I18" s="212">
        <v>0</v>
      </c>
      <c r="J18" s="212">
        <v>0</v>
      </c>
      <c r="K18" s="212">
        <v>0</v>
      </c>
    </row>
    <row r="19" spans="1:11">
      <c r="A19" s="97" t="s">
        <v>448</v>
      </c>
      <c r="B19" s="96"/>
      <c r="C19" s="96"/>
      <c r="D19" s="96"/>
      <c r="E19" s="212">
        <v>0</v>
      </c>
      <c r="F19" s="213"/>
      <c r="G19" s="212">
        <v>0</v>
      </c>
      <c r="H19" s="212">
        <v>0</v>
      </c>
      <c r="I19" s="212">
        <v>0</v>
      </c>
      <c r="J19" s="212">
        <v>0</v>
      </c>
      <c r="K19" s="212">
        <v>0</v>
      </c>
    </row>
    <row r="20" spans="1:11">
      <c r="A20" s="98"/>
      <c r="B20" s="96"/>
      <c r="C20" s="96"/>
      <c r="D20" s="96"/>
      <c r="E20" s="213"/>
      <c r="F20" s="213"/>
      <c r="G20" s="213"/>
      <c r="H20" s="213"/>
      <c r="I20" s="213"/>
      <c r="J20" s="213"/>
      <c r="K20" s="213"/>
    </row>
    <row r="21" spans="1:11" ht="41.25">
      <c r="A21" s="95" t="s">
        <v>449</v>
      </c>
      <c r="B21" s="96"/>
      <c r="C21" s="96"/>
      <c r="D21" s="96"/>
      <c r="E21" s="213">
        <f>+E9+E15</f>
        <v>0</v>
      </c>
      <c r="F21" s="213"/>
      <c r="G21" s="213">
        <f>+G9+G15</f>
        <v>0</v>
      </c>
      <c r="H21" s="213">
        <f>+H9+H15</f>
        <v>0</v>
      </c>
      <c r="I21" s="213">
        <f>+I9+I15</f>
        <v>0</v>
      </c>
      <c r="J21" s="213">
        <f>+J9+J15</f>
        <v>0</v>
      </c>
      <c r="K21" s="213">
        <f>+K9+K15</f>
        <v>0</v>
      </c>
    </row>
    <row r="22" spans="1:11" ht="13.5" thickBot="1">
      <c r="A22" s="99"/>
      <c r="B22" s="100"/>
      <c r="C22" s="100"/>
      <c r="D22" s="100"/>
      <c r="E22" s="100"/>
      <c r="F22" s="100"/>
      <c r="G22" s="100"/>
      <c r="H22" s="100"/>
      <c r="I22" s="100"/>
      <c r="J22" s="100"/>
      <c r="K22" s="100"/>
    </row>
  </sheetData>
  <mergeCells count="5">
    <mergeCell ref="B1:K1"/>
    <mergeCell ref="A3:K3"/>
    <mergeCell ref="A4:K4"/>
    <mergeCell ref="A5:K5"/>
    <mergeCell ref="A6:K6"/>
  </mergeCells>
  <printOptions horizontalCentered="1"/>
  <pageMargins left="0.31496062992125984" right="0.31496062992125984" top="0.74803149606299213" bottom="0.35433070866141736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1000"/>
  <sheetViews>
    <sheetView topLeftCell="E22" zoomScaleNormal="100" workbookViewId="0">
      <selection activeCell="D53" sqref="D53"/>
    </sheetView>
  </sheetViews>
  <sheetFormatPr baseColWidth="10" defaultColWidth="0" defaultRowHeight="12.75" zeroHeight="1"/>
  <cols>
    <col min="1" max="2" width="0.28515625" hidden="1" customWidth="1"/>
    <col min="3" max="3" width="3.140625" customWidth="1"/>
    <col min="4" max="4" width="132" customWidth="1"/>
    <col min="5" max="7" width="27.5703125" style="71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1:78" ht="15" customHeight="1">
      <c r="A1" s="57"/>
      <c r="B1" s="57"/>
      <c r="C1" s="57"/>
      <c r="D1" s="57"/>
      <c r="E1" s="70"/>
      <c r="F1" s="70"/>
      <c r="G1" s="70"/>
      <c r="H1" s="57"/>
      <c r="I1" s="57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</row>
    <row r="2" spans="1:78" ht="15" customHeight="1">
      <c r="A2" s="57"/>
      <c r="B2" s="57"/>
      <c r="C2" s="57"/>
      <c r="D2" s="57"/>
      <c r="E2" s="70"/>
      <c r="F2" s="70"/>
      <c r="G2" s="70"/>
      <c r="H2" s="57"/>
      <c r="I2" s="57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</row>
    <row r="3" spans="1:78" ht="15" customHeight="1">
      <c r="A3" s="57"/>
      <c r="B3" s="57"/>
      <c r="C3" s="57"/>
      <c r="D3" s="364" t="s">
        <v>327</v>
      </c>
      <c r="E3" s="364"/>
      <c r="F3" s="364"/>
      <c r="G3" s="364"/>
      <c r="H3" s="57"/>
      <c r="I3" s="57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</row>
    <row r="4" spans="1:78" ht="15" customHeight="1">
      <c r="A4" s="57"/>
      <c r="B4" s="57"/>
      <c r="C4" s="57"/>
      <c r="D4" s="57"/>
      <c r="E4" s="70"/>
      <c r="F4" s="70"/>
      <c r="G4" s="70"/>
      <c r="H4" s="57"/>
      <c r="I4" s="57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</row>
    <row r="5" spans="1:78" ht="25.15" customHeight="1">
      <c r="A5" s="57"/>
      <c r="B5" s="57"/>
      <c r="C5" s="57"/>
      <c r="D5" s="365" t="s">
        <v>533</v>
      </c>
      <c r="E5" s="366"/>
      <c r="F5" s="366"/>
      <c r="G5" s="367"/>
      <c r="H5" s="57"/>
      <c r="I5" s="57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</row>
    <row r="6" spans="1:78" ht="15" customHeight="1">
      <c r="A6" s="57"/>
      <c r="B6" s="57"/>
      <c r="C6" s="57"/>
      <c r="D6" s="368" t="s">
        <v>327</v>
      </c>
      <c r="E6" s="369"/>
      <c r="F6" s="369"/>
      <c r="G6" s="370"/>
      <c r="H6" s="57"/>
      <c r="I6" s="57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</row>
    <row r="7" spans="1:78" ht="15" customHeight="1">
      <c r="A7" s="57"/>
      <c r="B7" s="57"/>
      <c r="C7" s="57"/>
      <c r="D7" s="371" t="s">
        <v>546</v>
      </c>
      <c r="E7" s="372"/>
      <c r="F7" s="372"/>
      <c r="G7" s="373"/>
      <c r="H7" s="57"/>
      <c r="I7" s="57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</row>
    <row r="8" spans="1:78" ht="15" customHeight="1">
      <c r="A8" s="57"/>
      <c r="B8" s="57"/>
      <c r="C8" s="57"/>
      <c r="D8" s="374" t="s">
        <v>328</v>
      </c>
      <c r="E8" s="375"/>
      <c r="F8" s="375"/>
      <c r="G8" s="376"/>
      <c r="H8" s="57"/>
      <c r="I8" s="57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</row>
    <row r="9" spans="1:78" ht="8.25" customHeight="1">
      <c r="A9" s="57"/>
      <c r="B9" s="57"/>
      <c r="C9" s="57"/>
      <c r="D9" s="57"/>
      <c r="E9" s="70"/>
      <c r="F9" s="70"/>
      <c r="G9" s="70"/>
      <c r="H9" s="57"/>
      <c r="I9" s="57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</row>
    <row r="10" spans="1:78" ht="15">
      <c r="A10" s="57"/>
      <c r="B10" s="57"/>
      <c r="C10" s="57"/>
      <c r="D10" s="158" t="s">
        <v>329</v>
      </c>
      <c r="E10" s="214" t="s">
        <v>367</v>
      </c>
      <c r="F10" s="214" t="s">
        <v>153</v>
      </c>
      <c r="G10" s="214" t="s">
        <v>368</v>
      </c>
      <c r="H10" s="57"/>
      <c r="I10" s="57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</row>
    <row r="11" spans="1:78" ht="15" customHeight="1">
      <c r="A11" s="57"/>
      <c r="B11" s="57"/>
      <c r="C11" s="57"/>
      <c r="D11" s="59" t="s">
        <v>330</v>
      </c>
      <c r="E11" s="215">
        <f>+E12+E13+E14</f>
        <v>25409097</v>
      </c>
      <c r="F11" s="215">
        <f>+F12+F13+F14</f>
        <v>26863609</v>
      </c>
      <c r="G11" s="215">
        <f>+G12+G13+G14</f>
        <v>26863609</v>
      </c>
      <c r="H11" s="57"/>
      <c r="I11" s="60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</row>
    <row r="12" spans="1:78" ht="15" customHeight="1">
      <c r="A12" s="57"/>
      <c r="B12" s="57"/>
      <c r="C12" s="57"/>
      <c r="D12" s="61" t="s">
        <v>331</v>
      </c>
      <c r="E12" s="265">
        <v>25409097</v>
      </c>
      <c r="F12" s="265">
        <v>26863609</v>
      </c>
      <c r="G12" s="265">
        <v>26863609</v>
      </c>
      <c r="H12" s="57"/>
      <c r="I12" s="60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</row>
    <row r="13" spans="1:78" ht="15" customHeight="1">
      <c r="A13" s="57"/>
      <c r="B13" s="57"/>
      <c r="C13" s="57"/>
      <c r="D13" s="61" t="s">
        <v>332</v>
      </c>
      <c r="E13" s="216">
        <f>+'F5. EAID'!B63</f>
        <v>0</v>
      </c>
      <c r="F13" s="216">
        <f>+'F5. EAID'!C63</f>
        <v>0</v>
      </c>
      <c r="G13" s="216">
        <f>+'F5. EAID'!D63</f>
        <v>0</v>
      </c>
      <c r="H13" s="57"/>
      <c r="I13" s="57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</row>
    <row r="14" spans="1:78" ht="15" customHeight="1">
      <c r="A14" s="57"/>
      <c r="B14" s="57"/>
      <c r="C14" s="57"/>
      <c r="D14" s="61" t="s">
        <v>333</v>
      </c>
      <c r="E14" s="216">
        <f>+E38</f>
        <v>0</v>
      </c>
      <c r="F14" s="216">
        <f>+F38</f>
        <v>0</v>
      </c>
      <c r="G14" s="216">
        <f>+G38</f>
        <v>0</v>
      </c>
      <c r="H14" s="57"/>
      <c r="I14" s="57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</row>
    <row r="15" spans="1:78" ht="15" customHeight="1">
      <c r="A15" s="57"/>
      <c r="B15" s="57"/>
      <c r="C15" s="57"/>
      <c r="D15" s="59" t="s">
        <v>334</v>
      </c>
      <c r="E15" s="215">
        <f>+E16+E17</f>
        <v>25409097</v>
      </c>
      <c r="F15" s="215">
        <f>+F16+F17</f>
        <v>25711794</v>
      </c>
      <c r="G15" s="215">
        <f>+G16+G17</f>
        <v>25699405</v>
      </c>
      <c r="H15" s="57"/>
      <c r="I15" s="60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</row>
    <row r="16" spans="1:78" ht="15" customHeight="1">
      <c r="A16" s="57"/>
      <c r="B16" s="57"/>
      <c r="C16" s="57"/>
      <c r="D16" s="61" t="s">
        <v>335</v>
      </c>
      <c r="E16" s="265">
        <v>25409097</v>
      </c>
      <c r="F16" s="265">
        <v>25711794</v>
      </c>
      <c r="G16" s="265">
        <v>25699405</v>
      </c>
      <c r="H16" s="57"/>
      <c r="I16" s="60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</row>
    <row r="17" spans="1:78" ht="15" customHeight="1">
      <c r="A17" s="57"/>
      <c r="B17" s="57"/>
      <c r="C17" s="57"/>
      <c r="D17" s="61" t="s">
        <v>336</v>
      </c>
      <c r="E17" s="216">
        <f>+'F6a. EAEPE OG'!D83-'F6a. EAEPE OG'!D149</f>
        <v>0</v>
      </c>
      <c r="F17" s="216">
        <f>+'F6a. EAEPE OG'!E83-'F6a. EAEPE OG'!E149</f>
        <v>0</v>
      </c>
      <c r="G17" s="216">
        <f>+'F6a. EAEPE OG'!F83-'F6a. EAEPE OG'!F149</f>
        <v>0</v>
      </c>
      <c r="H17" s="57"/>
      <c r="I17" s="57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</row>
    <row r="18" spans="1:78" ht="15" customHeight="1">
      <c r="A18" s="57"/>
      <c r="B18" s="57"/>
      <c r="C18" s="57"/>
      <c r="D18" s="59" t="s">
        <v>337</v>
      </c>
      <c r="E18" s="215">
        <f>+E19+E20</f>
        <v>0</v>
      </c>
      <c r="F18" s="215">
        <f>+F19+F20</f>
        <v>1109490</v>
      </c>
      <c r="G18" s="215">
        <f>+G19+G20</f>
        <v>1109490</v>
      </c>
      <c r="H18" s="57"/>
      <c r="I18" s="60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</row>
    <row r="19" spans="1:78" ht="15" customHeight="1">
      <c r="A19" s="57"/>
      <c r="B19" s="57"/>
      <c r="C19" s="57"/>
      <c r="D19" s="61" t="s">
        <v>338</v>
      </c>
      <c r="E19" s="216">
        <v>0</v>
      </c>
      <c r="F19" s="216">
        <v>1109490</v>
      </c>
      <c r="G19" s="216">
        <v>1109490</v>
      </c>
      <c r="H19" s="57"/>
      <c r="I19" s="60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</row>
    <row r="20" spans="1:78" ht="15" customHeight="1">
      <c r="A20" s="57"/>
      <c r="B20" s="57"/>
      <c r="C20" s="57"/>
      <c r="D20" s="61" t="s">
        <v>339</v>
      </c>
      <c r="E20" s="216">
        <v>0</v>
      </c>
      <c r="F20" s="216">
        <v>0</v>
      </c>
      <c r="G20" s="216">
        <v>0</v>
      </c>
      <c r="H20" s="57"/>
      <c r="I20" s="57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</row>
    <row r="21" spans="1:78" ht="15" customHeight="1">
      <c r="A21" s="57"/>
      <c r="B21" s="57"/>
      <c r="C21" s="57"/>
      <c r="D21" s="59" t="s">
        <v>340</v>
      </c>
      <c r="E21" s="215">
        <f>+E11-E15+E18</f>
        <v>0</v>
      </c>
      <c r="F21" s="215">
        <f>+F11-F15+F18</f>
        <v>2261305</v>
      </c>
      <c r="G21" s="215">
        <f>+G11-G15+G18</f>
        <v>2273694</v>
      </c>
      <c r="H21" s="57"/>
      <c r="I21" s="60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</row>
    <row r="22" spans="1:78" ht="15" customHeight="1">
      <c r="A22" s="57"/>
      <c r="B22" s="57"/>
      <c r="C22" s="57"/>
      <c r="D22" s="59" t="s">
        <v>341</v>
      </c>
      <c r="E22" s="215">
        <f>+E21-E38</f>
        <v>0</v>
      </c>
      <c r="F22" s="215">
        <f>+F21-F38</f>
        <v>2261305</v>
      </c>
      <c r="G22" s="215">
        <f>+G21-G38</f>
        <v>2273694</v>
      </c>
      <c r="H22" s="57"/>
      <c r="I22" s="60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</row>
    <row r="23" spans="1:78" ht="15" customHeight="1">
      <c r="A23" s="57"/>
      <c r="B23" s="57"/>
      <c r="C23" s="57"/>
      <c r="D23" s="62" t="s">
        <v>342</v>
      </c>
      <c r="E23" s="217">
        <f>+E22-E18</f>
        <v>0</v>
      </c>
      <c r="F23" s="217">
        <f>+F22-F18</f>
        <v>1151815</v>
      </c>
      <c r="G23" s="217">
        <f>+G22-G18</f>
        <v>1164204</v>
      </c>
      <c r="H23" s="57"/>
      <c r="I23" s="60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</row>
    <row r="24" spans="1:78" ht="4.5" customHeight="1">
      <c r="A24" s="57"/>
      <c r="B24" s="57"/>
      <c r="C24" s="57"/>
      <c r="D24" s="57"/>
      <c r="E24" s="218"/>
      <c r="F24" s="218"/>
      <c r="G24" s="218"/>
      <c r="H24" s="57"/>
      <c r="I24" s="60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</row>
    <row r="25" spans="1:78" ht="15" customHeight="1">
      <c r="A25" s="57"/>
      <c r="B25" s="57"/>
      <c r="C25" s="57"/>
      <c r="D25" s="158" t="s">
        <v>128</v>
      </c>
      <c r="E25" s="214" t="s">
        <v>150</v>
      </c>
      <c r="F25" s="214" t="s">
        <v>153</v>
      </c>
      <c r="G25" s="214" t="s">
        <v>154</v>
      </c>
      <c r="H25" s="57"/>
      <c r="I25" s="60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</row>
    <row r="26" spans="1:78" ht="15" customHeight="1">
      <c r="A26" s="57"/>
      <c r="B26" s="57"/>
      <c r="C26" s="57"/>
      <c r="D26" s="59" t="s">
        <v>343</v>
      </c>
      <c r="E26" s="215">
        <f>+E27+E28</f>
        <v>0</v>
      </c>
      <c r="F26" s="215">
        <f>+F27+F28</f>
        <v>0</v>
      </c>
      <c r="G26" s="215">
        <f>+G27+G28</f>
        <v>0</v>
      </c>
      <c r="H26" s="57"/>
      <c r="I26" s="60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</row>
    <row r="27" spans="1:78" ht="15" customHeight="1">
      <c r="A27" s="57"/>
      <c r="B27" s="57"/>
      <c r="C27" s="57"/>
      <c r="D27" s="63" t="s">
        <v>344</v>
      </c>
      <c r="E27" s="216">
        <f>+'F6a. EAEPE OG'!D77+'F6a. EAEPE OG'!D78+'F6a. EAEPE OG'!D79+'F6a. EAEPE OG'!D80+'F6a. EAEPE OG'!D81</f>
        <v>0</v>
      </c>
      <c r="F27" s="216">
        <f>+'F6a. EAEPE OG'!E77+'F6a. EAEPE OG'!E78+'F6a. EAEPE OG'!E79+'F6a. EAEPE OG'!E80+'F6a. EAEPE OG'!E81</f>
        <v>0</v>
      </c>
      <c r="G27" s="216">
        <f>+'F6a. EAEPE OG'!F77+'F6a. EAEPE OG'!F78+'F6a. EAEPE OG'!F79+'F6a. EAEPE OG'!F80+'F6a. EAEPE OG'!F81</f>
        <v>0</v>
      </c>
      <c r="H27" s="57"/>
      <c r="I27" s="60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</row>
    <row r="28" spans="1:78" ht="15" customHeight="1">
      <c r="A28" s="57"/>
      <c r="B28" s="57"/>
      <c r="C28" s="57"/>
      <c r="D28" s="63" t="s">
        <v>345</v>
      </c>
      <c r="E28" s="216">
        <f>+'F6a. EAEPE OG'!D150+'F6a. EAEPE OG'!D151+'F6a. EAEPE OG'!D152+'F6a. EAEPE OG'!D153+'F6a. EAEPE OG'!D154</f>
        <v>0</v>
      </c>
      <c r="F28" s="216">
        <f>+'F6a. EAEPE OG'!E150+'F6a. EAEPE OG'!E151+'F6a. EAEPE OG'!E152+'F6a. EAEPE OG'!E153+'F6a. EAEPE OG'!E154</f>
        <v>0</v>
      </c>
      <c r="G28" s="216">
        <f>+'F6a. EAEPE OG'!F150+'F6a. EAEPE OG'!F151+'F6a. EAEPE OG'!F152+'F6a. EAEPE OG'!F153+'F6a. EAEPE OG'!F154</f>
        <v>0</v>
      </c>
      <c r="H28" s="57"/>
      <c r="I28" s="57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</row>
    <row r="29" spans="1:78" ht="15" customHeight="1">
      <c r="A29" s="57"/>
      <c r="B29" s="57"/>
      <c r="C29" s="57"/>
      <c r="D29" s="62" t="s">
        <v>346</v>
      </c>
      <c r="E29" s="217">
        <f>+E23+E26</f>
        <v>0</v>
      </c>
      <c r="F29" s="217">
        <f>+F23+F26</f>
        <v>1151815</v>
      </c>
      <c r="G29" s="217">
        <f>+G23+G26</f>
        <v>1164204</v>
      </c>
      <c r="H29" s="57"/>
      <c r="I29" s="60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</row>
    <row r="30" spans="1:78" ht="4.5" customHeight="1">
      <c r="A30" s="57"/>
      <c r="B30" s="57"/>
      <c r="C30" s="57"/>
      <c r="D30" s="57"/>
      <c r="E30" s="218"/>
      <c r="F30" s="218"/>
      <c r="G30" s="218"/>
      <c r="H30" s="57"/>
      <c r="I30" s="60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</row>
    <row r="31" spans="1:78" ht="15">
      <c r="A31" s="57"/>
      <c r="B31" s="57"/>
      <c r="C31" s="57"/>
      <c r="D31" s="158" t="s">
        <v>128</v>
      </c>
      <c r="E31" s="214" t="s">
        <v>347</v>
      </c>
      <c r="F31" s="214" t="s">
        <v>153</v>
      </c>
      <c r="G31" s="214" t="s">
        <v>369</v>
      </c>
      <c r="H31" s="57"/>
      <c r="I31" s="57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</row>
    <row r="32" spans="1:78" ht="15" customHeight="1">
      <c r="A32" s="57"/>
      <c r="B32" s="57"/>
      <c r="C32" s="57"/>
      <c r="D32" s="64" t="s">
        <v>348</v>
      </c>
      <c r="E32" s="219">
        <f>+E33+E34</f>
        <v>0</v>
      </c>
      <c r="F32" s="219">
        <f>+F33+F34</f>
        <v>0</v>
      </c>
      <c r="G32" s="219">
        <f>+G33+G34</f>
        <v>0</v>
      </c>
      <c r="H32" s="57"/>
      <c r="I32" s="57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</row>
    <row r="33" spans="1:78" ht="15" customHeight="1">
      <c r="A33" s="57"/>
      <c r="B33" s="57"/>
      <c r="C33" s="57"/>
      <c r="D33" s="65" t="s">
        <v>349</v>
      </c>
      <c r="E33" s="220">
        <v>0</v>
      </c>
      <c r="F33" s="220">
        <v>0</v>
      </c>
      <c r="G33" s="220">
        <v>0</v>
      </c>
      <c r="H33" s="57"/>
      <c r="I33" s="57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</row>
    <row r="34" spans="1:78" ht="15" customHeight="1">
      <c r="A34" s="57"/>
      <c r="B34" s="57"/>
      <c r="C34" s="57"/>
      <c r="D34" s="65" t="s">
        <v>350</v>
      </c>
      <c r="E34" s="220">
        <v>0</v>
      </c>
      <c r="F34" s="220">
        <v>0</v>
      </c>
      <c r="G34" s="220">
        <v>0</v>
      </c>
      <c r="H34" s="57"/>
      <c r="I34" s="57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</row>
    <row r="35" spans="1:78" ht="15" customHeight="1">
      <c r="A35" s="57"/>
      <c r="B35" s="57"/>
      <c r="C35" s="57"/>
      <c r="D35" s="64" t="s">
        <v>351</v>
      </c>
      <c r="E35" s="219">
        <f>+E36+E37</f>
        <v>0</v>
      </c>
      <c r="F35" s="219">
        <f>+F36+F37</f>
        <v>0</v>
      </c>
      <c r="G35" s="219">
        <f>+G36+G37</f>
        <v>0</v>
      </c>
      <c r="H35" s="57"/>
      <c r="I35" s="60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</row>
    <row r="36" spans="1:78" ht="15" customHeight="1">
      <c r="A36" s="57"/>
      <c r="B36" s="57"/>
      <c r="C36" s="57"/>
      <c r="D36" s="65" t="s">
        <v>352</v>
      </c>
      <c r="E36" s="220">
        <f>+'F6a. EAEPE OG'!D76</f>
        <v>0</v>
      </c>
      <c r="F36" s="220">
        <f>+'F6a. EAEPE OG'!E76</f>
        <v>0</v>
      </c>
      <c r="G36" s="220">
        <f>+'F6a. EAEPE OG'!F76</f>
        <v>0</v>
      </c>
      <c r="H36" s="57"/>
      <c r="I36" s="60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</row>
    <row r="37" spans="1:78" ht="15" customHeight="1">
      <c r="A37" s="57"/>
      <c r="B37" s="57"/>
      <c r="C37" s="57"/>
      <c r="D37" s="65" t="s">
        <v>353</v>
      </c>
      <c r="E37" s="220">
        <f>+'F6a. EAEPE OG'!D149</f>
        <v>0</v>
      </c>
      <c r="F37" s="220">
        <f>+'F6a. EAEPE OG'!E149</f>
        <v>0</v>
      </c>
      <c r="G37" s="220">
        <f>+'F6a. EAEPE OG'!F149</f>
        <v>0</v>
      </c>
      <c r="H37" s="57"/>
      <c r="I37" s="57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</row>
    <row r="38" spans="1:78" ht="15" customHeight="1">
      <c r="A38" s="57"/>
      <c r="B38" s="57"/>
      <c r="C38" s="57"/>
      <c r="D38" s="66" t="s">
        <v>354</v>
      </c>
      <c r="E38" s="221">
        <f>+E32-E35</f>
        <v>0</v>
      </c>
      <c r="F38" s="221">
        <f>+F32-F35</f>
        <v>0</v>
      </c>
      <c r="G38" s="221">
        <f>+G32-G35</f>
        <v>0</v>
      </c>
      <c r="H38" s="57"/>
      <c r="I38" s="60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</row>
    <row r="39" spans="1:78" ht="4.5" customHeight="1">
      <c r="A39" s="57"/>
      <c r="B39" s="57"/>
      <c r="C39" s="57"/>
      <c r="D39" s="57"/>
      <c r="E39" s="218"/>
      <c r="F39" s="218"/>
      <c r="G39" s="218"/>
      <c r="H39" s="57"/>
      <c r="I39" s="60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</row>
    <row r="40" spans="1:78" ht="15">
      <c r="A40" s="57"/>
      <c r="B40" s="57"/>
      <c r="C40" s="57"/>
      <c r="D40" s="158" t="s">
        <v>128</v>
      </c>
      <c r="E40" s="214" t="s">
        <v>347</v>
      </c>
      <c r="F40" s="214" t="s">
        <v>153</v>
      </c>
      <c r="G40" s="214" t="s">
        <v>369</v>
      </c>
      <c r="H40" s="57"/>
      <c r="I40" s="57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</row>
    <row r="41" spans="1:78" ht="15" customHeight="1">
      <c r="A41" s="57"/>
      <c r="B41" s="57"/>
      <c r="C41" s="57"/>
      <c r="D41" s="67" t="s">
        <v>355</v>
      </c>
      <c r="E41" s="220">
        <f>+E12</f>
        <v>25409097</v>
      </c>
      <c r="F41" s="220">
        <f>+F12</f>
        <v>26863609</v>
      </c>
      <c r="G41" s="220">
        <f>+G12</f>
        <v>26863609</v>
      </c>
      <c r="H41" s="57"/>
      <c r="I41" s="60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</row>
    <row r="42" spans="1:78" ht="15" customHeight="1">
      <c r="A42" s="57"/>
      <c r="B42" s="57"/>
      <c r="C42" s="57"/>
      <c r="D42" s="67" t="s">
        <v>356</v>
      </c>
      <c r="E42" s="222">
        <f>+E43-E44</f>
        <v>0</v>
      </c>
      <c r="F42" s="222">
        <f>+F43-F44</f>
        <v>0</v>
      </c>
      <c r="G42" s="222">
        <f>+G43-G44</f>
        <v>0</v>
      </c>
      <c r="H42" s="57"/>
      <c r="I42" s="60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</row>
    <row r="43" spans="1:78" ht="15" customHeight="1">
      <c r="A43" s="57"/>
      <c r="B43" s="57"/>
      <c r="C43" s="57"/>
      <c r="D43" s="65" t="s">
        <v>349</v>
      </c>
      <c r="E43" s="220">
        <f>+E33</f>
        <v>0</v>
      </c>
      <c r="F43" s="220">
        <f>+F33</f>
        <v>0</v>
      </c>
      <c r="G43" s="220">
        <f>+G33</f>
        <v>0</v>
      </c>
      <c r="H43" s="57"/>
      <c r="I43" s="57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</row>
    <row r="44" spans="1:78" ht="15" customHeight="1">
      <c r="A44" s="57"/>
      <c r="B44" s="57"/>
      <c r="C44" s="57"/>
      <c r="D44" s="65" t="s">
        <v>352</v>
      </c>
      <c r="E44" s="220">
        <f>+E36</f>
        <v>0</v>
      </c>
      <c r="F44" s="220">
        <f>+F36</f>
        <v>0</v>
      </c>
      <c r="G44" s="220">
        <f>+G36</f>
        <v>0</v>
      </c>
      <c r="H44" s="57"/>
      <c r="I44" s="57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</row>
    <row r="45" spans="1:78" ht="15" customHeight="1">
      <c r="A45" s="57"/>
      <c r="B45" s="57"/>
      <c r="C45" s="57"/>
      <c r="D45" s="67" t="s">
        <v>335</v>
      </c>
      <c r="E45" s="220">
        <f>+E16</f>
        <v>25409097</v>
      </c>
      <c r="F45" s="220">
        <f>+F16</f>
        <v>25711794</v>
      </c>
      <c r="G45" s="220">
        <f>+G16</f>
        <v>25699405</v>
      </c>
      <c r="H45" s="57"/>
      <c r="I45" s="57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</row>
    <row r="46" spans="1:78" ht="15" customHeight="1">
      <c r="A46" s="57"/>
      <c r="B46" s="57"/>
      <c r="C46" s="57"/>
      <c r="D46" s="67" t="s">
        <v>338</v>
      </c>
      <c r="E46" s="220">
        <f>+E19</f>
        <v>0</v>
      </c>
      <c r="F46" s="220">
        <f>+F19</f>
        <v>1109490</v>
      </c>
      <c r="G46" s="220">
        <f>+G19</f>
        <v>1109490</v>
      </c>
      <c r="H46" s="57"/>
      <c r="I46" s="57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</row>
    <row r="47" spans="1:78" ht="15" customHeight="1">
      <c r="A47" s="57"/>
      <c r="B47" s="57"/>
      <c r="C47" s="57"/>
      <c r="D47" s="64" t="s">
        <v>357</v>
      </c>
      <c r="E47" s="219">
        <f>+E41+E42-E45+E46</f>
        <v>0</v>
      </c>
      <c r="F47" s="219">
        <f>+F41+F42-F45+F46</f>
        <v>2261305</v>
      </c>
      <c r="G47" s="219">
        <f>+G41+G42-G45+G46</f>
        <v>2273694</v>
      </c>
      <c r="H47" s="57"/>
      <c r="I47" s="60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</row>
    <row r="48" spans="1:78" ht="15" customHeight="1">
      <c r="A48" s="57"/>
      <c r="B48" s="57"/>
      <c r="C48" s="57"/>
      <c r="D48" s="66" t="s">
        <v>358</v>
      </c>
      <c r="E48" s="221">
        <f t="shared" ref="E48:F48" si="0">+E47-E42</f>
        <v>0</v>
      </c>
      <c r="F48" s="221">
        <f t="shared" si="0"/>
        <v>2261305</v>
      </c>
      <c r="G48" s="221">
        <f t="shared" ref="G48" si="1">+G47-G42</f>
        <v>2273694</v>
      </c>
      <c r="H48" s="57"/>
      <c r="I48" s="60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</row>
    <row r="49" spans="1:78" ht="4.5" customHeight="1">
      <c r="A49" s="57"/>
      <c r="B49" s="57"/>
      <c r="C49" s="57"/>
      <c r="D49" s="57"/>
      <c r="E49" s="218"/>
      <c r="F49" s="218"/>
      <c r="G49" s="218"/>
      <c r="H49" s="57"/>
      <c r="I49" s="60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</row>
    <row r="50" spans="1:78" ht="15">
      <c r="A50" s="57"/>
      <c r="B50" s="57"/>
      <c r="C50" s="57"/>
      <c r="D50" s="158" t="s">
        <v>128</v>
      </c>
      <c r="E50" s="214" t="s">
        <v>347</v>
      </c>
      <c r="F50" s="214" t="s">
        <v>153</v>
      </c>
      <c r="G50" s="214" t="s">
        <v>369</v>
      </c>
      <c r="H50" s="57"/>
      <c r="I50" s="57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</row>
    <row r="51" spans="1:78" ht="15" customHeight="1">
      <c r="A51" s="57"/>
      <c r="B51" s="57"/>
      <c r="C51" s="57"/>
      <c r="D51" s="67" t="s">
        <v>332</v>
      </c>
      <c r="E51" s="220">
        <f>+E13</f>
        <v>0</v>
      </c>
      <c r="F51" s="220">
        <f>+F13</f>
        <v>0</v>
      </c>
      <c r="G51" s="220">
        <f>+G13</f>
        <v>0</v>
      </c>
      <c r="H51" s="57"/>
      <c r="I51" s="57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</row>
    <row r="52" spans="1:78" ht="15" customHeight="1">
      <c r="A52" s="57"/>
      <c r="B52" s="57"/>
      <c r="C52" s="57"/>
      <c r="D52" s="67" t="s">
        <v>359</v>
      </c>
      <c r="E52" s="222">
        <f>+E53-E54</f>
        <v>0</v>
      </c>
      <c r="F52" s="222">
        <f>+F53-F54</f>
        <v>0</v>
      </c>
      <c r="G52" s="222">
        <f>+G53-G54</f>
        <v>0</v>
      </c>
      <c r="H52" s="57"/>
      <c r="I52" s="57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</row>
    <row r="53" spans="1:78" ht="15" customHeight="1">
      <c r="A53" s="57"/>
      <c r="B53" s="57"/>
      <c r="C53" s="57"/>
      <c r="D53" s="65" t="s">
        <v>350</v>
      </c>
      <c r="E53" s="220">
        <f>+E34</f>
        <v>0</v>
      </c>
      <c r="F53" s="220">
        <f>+F34</f>
        <v>0</v>
      </c>
      <c r="G53" s="220">
        <f>+G34</f>
        <v>0</v>
      </c>
      <c r="H53" s="57"/>
      <c r="I53" s="57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</row>
    <row r="54" spans="1:78" ht="15" customHeight="1">
      <c r="A54" s="57"/>
      <c r="B54" s="57"/>
      <c r="C54" s="57"/>
      <c r="D54" s="65" t="s">
        <v>353</v>
      </c>
      <c r="E54" s="220">
        <f>+E37</f>
        <v>0</v>
      </c>
      <c r="F54" s="220">
        <f>+F37</f>
        <v>0</v>
      </c>
      <c r="G54" s="220">
        <f>+G37</f>
        <v>0</v>
      </c>
      <c r="H54" s="57"/>
      <c r="I54" s="57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</row>
    <row r="55" spans="1:78" ht="15" customHeight="1">
      <c r="A55" s="57"/>
      <c r="B55" s="57"/>
      <c r="C55" s="57"/>
      <c r="D55" s="67" t="s">
        <v>360</v>
      </c>
      <c r="E55" s="220">
        <f>+E17</f>
        <v>0</v>
      </c>
      <c r="F55" s="220">
        <f>+F17</f>
        <v>0</v>
      </c>
      <c r="G55" s="220">
        <f>+G17</f>
        <v>0</v>
      </c>
      <c r="H55" s="57"/>
      <c r="I55" s="57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  <c r="BX55" s="58"/>
      <c r="BY55" s="58"/>
      <c r="BZ55" s="58"/>
    </row>
    <row r="56" spans="1:78" ht="15" customHeight="1">
      <c r="A56" s="57"/>
      <c r="B56" s="57"/>
      <c r="C56" s="57"/>
      <c r="D56" s="67" t="s">
        <v>339</v>
      </c>
      <c r="E56" s="220">
        <f>+E20</f>
        <v>0</v>
      </c>
      <c r="F56" s="220">
        <f>+F20</f>
        <v>0</v>
      </c>
      <c r="G56" s="220">
        <f>+G20</f>
        <v>0</v>
      </c>
      <c r="H56" s="57"/>
      <c r="I56" s="57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  <c r="BX56" s="58"/>
      <c r="BY56" s="58"/>
      <c r="BZ56" s="58"/>
    </row>
    <row r="57" spans="1:78" ht="15" customHeight="1">
      <c r="A57" s="57"/>
      <c r="B57" s="57"/>
      <c r="C57" s="57"/>
      <c r="D57" s="64" t="s">
        <v>361</v>
      </c>
      <c r="E57" s="219">
        <f t="shared" ref="E57:F57" si="2">+E51+E52-E55+E56</f>
        <v>0</v>
      </c>
      <c r="F57" s="219">
        <f t="shared" si="2"/>
        <v>0</v>
      </c>
      <c r="G57" s="219">
        <f t="shared" ref="G57" si="3">+G51+G52-G55+G56</f>
        <v>0</v>
      </c>
      <c r="H57" s="57"/>
      <c r="I57" s="60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</row>
    <row r="58" spans="1:78" ht="15" customHeight="1">
      <c r="A58" s="57"/>
      <c r="B58" s="57"/>
      <c r="C58" s="57"/>
      <c r="D58" s="66" t="s">
        <v>362</v>
      </c>
      <c r="E58" s="221">
        <f t="shared" ref="E58:F58" si="4">+E57-E52</f>
        <v>0</v>
      </c>
      <c r="F58" s="221">
        <f t="shared" si="4"/>
        <v>0</v>
      </c>
      <c r="G58" s="221">
        <f t="shared" ref="G58" si="5">+G57-G52</f>
        <v>0</v>
      </c>
      <c r="H58" s="57"/>
      <c r="I58" s="60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</row>
    <row r="59" spans="1:78" ht="32.25" customHeight="1">
      <c r="A59" s="57"/>
      <c r="B59" s="57"/>
      <c r="C59" s="57"/>
      <c r="D59" s="57"/>
      <c r="E59" s="70"/>
      <c r="F59" s="70"/>
      <c r="G59" s="70"/>
      <c r="H59" s="57"/>
      <c r="I59" s="57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</row>
    <row r="60" spans="1:78"/>
    <row r="61" spans="1:78"/>
    <row r="62" spans="1:78"/>
    <row r="63" spans="1:78"/>
    <row r="64" spans="1:78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</sheetData>
  <mergeCells count="5">
    <mergeCell ref="D3:G3"/>
    <mergeCell ref="D5:G5"/>
    <mergeCell ref="D6:G6"/>
    <mergeCell ref="D7:G7"/>
    <mergeCell ref="D8:G8"/>
  </mergeCells>
  <printOptions horizontalCentered="1"/>
  <pageMargins left="0.31496062992125984" right="0.31496062992125984" top="0.74803149606299213" bottom="0.35433070866141736" header="0.31496062992125984" footer="0.31496062992125984"/>
  <pageSetup scale="67" orientation="landscape" r:id="rId1"/>
  <ignoredErrors>
    <ignoredError sqref="E11 E21:E23 E27:E28 E26 E29 E35:E38 E32 E41:E48 E51:E56 E57:E58 E13:E15 E17:E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3"/>
  <sheetViews>
    <sheetView topLeftCell="B40" zoomScale="115" zoomScaleNormal="115" workbookViewId="0">
      <selection activeCell="F65" sqref="F65"/>
    </sheetView>
  </sheetViews>
  <sheetFormatPr baseColWidth="10" defaultRowHeight="12.75"/>
  <cols>
    <col min="1" max="1" width="89.5703125" style="159" customWidth="1"/>
    <col min="2" max="2" width="16.42578125" style="159" bestFit="1" customWidth="1"/>
    <col min="3" max="3" width="16.140625" style="159" bestFit="1" customWidth="1"/>
    <col min="4" max="6" width="16.42578125" style="159" bestFit="1" customWidth="1"/>
    <col min="7" max="7" width="15.28515625" style="172" bestFit="1" customWidth="1"/>
    <col min="8" max="16384" width="11.42578125" style="159"/>
  </cols>
  <sheetData>
    <row r="1" spans="1:8" ht="6.75" customHeight="1">
      <c r="A1" s="378"/>
      <c r="B1" s="378"/>
      <c r="C1" s="378"/>
      <c r="D1" s="378"/>
      <c r="E1" s="378"/>
      <c r="F1" s="378"/>
      <c r="G1" s="378"/>
    </row>
    <row r="2" spans="1:8" ht="15">
      <c r="A2" s="388" t="str">
        <f>+'F2. IADPyOP'!A2:I2</f>
        <v>FISCALIA ESPECIALIZADA EN COMBATE A LA CORRUPCIÓN DEL ESTADO DE DURANGO</v>
      </c>
      <c r="B2" s="389"/>
      <c r="C2" s="389"/>
      <c r="D2" s="389"/>
      <c r="E2" s="389"/>
      <c r="F2" s="389"/>
      <c r="G2" s="390"/>
    </row>
    <row r="3" spans="1:8" ht="15">
      <c r="A3" s="385" t="s">
        <v>257</v>
      </c>
      <c r="B3" s="386"/>
      <c r="C3" s="386"/>
      <c r="D3" s="386"/>
      <c r="E3" s="386"/>
      <c r="F3" s="386"/>
      <c r="G3" s="387"/>
    </row>
    <row r="4" spans="1:8" ht="15">
      <c r="A4" s="385" t="s">
        <v>547</v>
      </c>
      <c r="B4" s="386"/>
      <c r="C4" s="386"/>
      <c r="D4" s="386"/>
      <c r="E4" s="386"/>
      <c r="F4" s="386"/>
      <c r="G4" s="387"/>
    </row>
    <row r="5" spans="1:8" ht="15">
      <c r="A5" s="382" t="s">
        <v>4</v>
      </c>
      <c r="B5" s="383"/>
      <c r="C5" s="383"/>
      <c r="D5" s="383"/>
      <c r="E5" s="383"/>
      <c r="F5" s="383"/>
      <c r="G5" s="384"/>
    </row>
    <row r="6" spans="1:8" s="161" customFormat="1" ht="15">
      <c r="A6" s="160"/>
      <c r="B6" s="160"/>
      <c r="C6" s="160"/>
      <c r="D6" s="160"/>
      <c r="E6" s="160"/>
      <c r="F6" s="160"/>
      <c r="G6" s="160"/>
    </row>
    <row r="7" spans="1:8" ht="15">
      <c r="A7" s="379" t="s">
        <v>258</v>
      </c>
      <c r="B7" s="381" t="s">
        <v>259</v>
      </c>
      <c r="C7" s="381"/>
      <c r="D7" s="381"/>
      <c r="E7" s="381"/>
      <c r="F7" s="381"/>
      <c r="G7" s="380" t="s">
        <v>260</v>
      </c>
    </row>
    <row r="8" spans="1:8" ht="30">
      <c r="A8" s="379"/>
      <c r="B8" s="162" t="s">
        <v>261</v>
      </c>
      <c r="C8" s="163" t="s">
        <v>151</v>
      </c>
      <c r="D8" s="162" t="s">
        <v>152</v>
      </c>
      <c r="E8" s="162" t="s">
        <v>153</v>
      </c>
      <c r="F8" s="162" t="s">
        <v>262</v>
      </c>
      <c r="G8" s="380"/>
    </row>
    <row r="9" spans="1:8" ht="15">
      <c r="A9" s="164" t="s">
        <v>263</v>
      </c>
      <c r="B9" s="223"/>
      <c r="C9" s="223"/>
      <c r="D9" s="223"/>
      <c r="E9" s="223"/>
      <c r="F9" s="223"/>
      <c r="G9" s="223"/>
    </row>
    <row r="10" spans="1:8" s="227" customFormat="1" ht="15">
      <c r="A10" s="167" t="s">
        <v>264</v>
      </c>
      <c r="B10" s="225">
        <v>0</v>
      </c>
      <c r="C10" s="225">
        <v>0</v>
      </c>
      <c r="D10" s="225">
        <f>+B10+C10</f>
        <v>0</v>
      </c>
      <c r="E10" s="225">
        <v>0</v>
      </c>
      <c r="F10" s="225">
        <v>0</v>
      </c>
      <c r="G10" s="225">
        <f>+F10-B10</f>
        <v>0</v>
      </c>
    </row>
    <row r="11" spans="1:8" s="227" customFormat="1" ht="15">
      <c r="A11" s="167" t="s">
        <v>265</v>
      </c>
      <c r="B11" s="225">
        <v>0</v>
      </c>
      <c r="C11" s="225">
        <v>0</v>
      </c>
      <c r="D11" s="225">
        <f t="shared" ref="D11:D70" si="0">+B11+C11</f>
        <v>0</v>
      </c>
      <c r="E11" s="225">
        <v>0</v>
      </c>
      <c r="F11" s="225">
        <v>0</v>
      </c>
      <c r="G11" s="225">
        <f t="shared" ref="G11:G70" si="1">+F11-B11</f>
        <v>0</v>
      </c>
    </row>
    <row r="12" spans="1:8" s="227" customFormat="1" ht="15">
      <c r="A12" s="167" t="s">
        <v>266</v>
      </c>
      <c r="B12" s="225">
        <v>0</v>
      </c>
      <c r="C12" s="225">
        <v>0</v>
      </c>
      <c r="D12" s="225">
        <f t="shared" si="0"/>
        <v>0</v>
      </c>
      <c r="E12" s="225">
        <v>0</v>
      </c>
      <c r="F12" s="225">
        <v>0</v>
      </c>
      <c r="G12" s="225">
        <f t="shared" si="1"/>
        <v>0</v>
      </c>
    </row>
    <row r="13" spans="1:8" s="227" customFormat="1" ht="15">
      <c r="A13" s="167" t="s">
        <v>267</v>
      </c>
      <c r="B13" s="225">
        <v>0</v>
      </c>
      <c r="C13" s="225">
        <v>0</v>
      </c>
      <c r="D13" s="225">
        <f t="shared" si="0"/>
        <v>0</v>
      </c>
      <c r="E13" s="225">
        <v>0</v>
      </c>
      <c r="F13" s="225">
        <v>0</v>
      </c>
      <c r="G13" s="225">
        <f t="shared" si="1"/>
        <v>0</v>
      </c>
    </row>
    <row r="14" spans="1:8" s="227" customFormat="1" ht="15">
      <c r="A14" s="167" t="s">
        <v>268</v>
      </c>
      <c r="B14" s="225">
        <v>0</v>
      </c>
      <c r="C14" s="225">
        <v>4512</v>
      </c>
      <c r="D14" s="225">
        <f t="shared" si="0"/>
        <v>4512</v>
      </c>
      <c r="E14" s="225">
        <v>4512</v>
      </c>
      <c r="F14" s="225">
        <v>4512</v>
      </c>
      <c r="G14" s="225">
        <f t="shared" si="1"/>
        <v>4512</v>
      </c>
    </row>
    <row r="15" spans="1:8" s="227" customFormat="1" ht="15">
      <c r="A15" s="167" t="s">
        <v>269</v>
      </c>
      <c r="B15" s="225">
        <v>0</v>
      </c>
      <c r="C15" s="225">
        <v>0</v>
      </c>
      <c r="D15" s="225">
        <f t="shared" si="0"/>
        <v>0</v>
      </c>
      <c r="E15" s="225">
        <v>0</v>
      </c>
      <c r="F15" s="225">
        <v>0</v>
      </c>
      <c r="G15" s="225">
        <f t="shared" si="1"/>
        <v>0</v>
      </c>
    </row>
    <row r="16" spans="1:8" s="227" customFormat="1" ht="15">
      <c r="A16" s="167" t="s">
        <v>270</v>
      </c>
      <c r="B16" s="225">
        <v>0</v>
      </c>
      <c r="C16" s="225">
        <v>0</v>
      </c>
      <c r="D16" s="225">
        <f t="shared" si="0"/>
        <v>0</v>
      </c>
      <c r="E16" s="225">
        <v>0</v>
      </c>
      <c r="F16" s="225">
        <v>0</v>
      </c>
      <c r="G16" s="225">
        <f t="shared" si="1"/>
        <v>0</v>
      </c>
      <c r="H16" s="228"/>
    </row>
    <row r="17" spans="1:9" s="227" customFormat="1" ht="15">
      <c r="A17" s="167" t="s">
        <v>271</v>
      </c>
      <c r="B17" s="225">
        <f>SUM(B18:B28)</f>
        <v>0</v>
      </c>
      <c r="C17" s="225">
        <f>SUM(C18:C28)</f>
        <v>0</v>
      </c>
      <c r="D17" s="225">
        <f t="shared" si="0"/>
        <v>0</v>
      </c>
      <c r="E17" s="225">
        <f>SUM(E18:E28)</f>
        <v>0</v>
      </c>
      <c r="F17" s="225">
        <f>SUM(F18:F28)</f>
        <v>0</v>
      </c>
      <c r="G17" s="225">
        <f t="shared" si="1"/>
        <v>0</v>
      </c>
      <c r="H17" s="228"/>
    </row>
    <row r="18" spans="1:9" ht="15">
      <c r="A18" s="165" t="s">
        <v>272</v>
      </c>
      <c r="B18" s="224">
        <v>0</v>
      </c>
      <c r="C18" s="224">
        <v>0</v>
      </c>
      <c r="D18" s="224">
        <f t="shared" si="0"/>
        <v>0</v>
      </c>
      <c r="E18" s="224">
        <v>0</v>
      </c>
      <c r="F18" s="224">
        <v>0</v>
      </c>
      <c r="G18" s="224">
        <f t="shared" si="1"/>
        <v>0</v>
      </c>
      <c r="H18" s="166"/>
    </row>
    <row r="19" spans="1:9" ht="15">
      <c r="A19" s="165" t="s">
        <v>273</v>
      </c>
      <c r="B19" s="224">
        <v>0</v>
      </c>
      <c r="C19" s="224">
        <v>0</v>
      </c>
      <c r="D19" s="224">
        <f t="shared" si="0"/>
        <v>0</v>
      </c>
      <c r="E19" s="224">
        <v>0</v>
      </c>
      <c r="F19" s="224">
        <v>0</v>
      </c>
      <c r="G19" s="224">
        <f t="shared" si="1"/>
        <v>0</v>
      </c>
      <c r="H19" s="166"/>
    </row>
    <row r="20" spans="1:9" ht="15">
      <c r="A20" s="165" t="s">
        <v>274</v>
      </c>
      <c r="B20" s="224">
        <v>0</v>
      </c>
      <c r="C20" s="224">
        <v>0</v>
      </c>
      <c r="D20" s="224">
        <f t="shared" si="0"/>
        <v>0</v>
      </c>
      <c r="E20" s="224">
        <v>0</v>
      </c>
      <c r="F20" s="224">
        <v>0</v>
      </c>
      <c r="G20" s="224">
        <f t="shared" si="1"/>
        <v>0</v>
      </c>
      <c r="H20" s="166"/>
    </row>
    <row r="21" spans="1:9" ht="15">
      <c r="A21" s="165" t="s">
        <v>275</v>
      </c>
      <c r="B21" s="224">
        <v>0</v>
      </c>
      <c r="C21" s="224">
        <v>0</v>
      </c>
      <c r="D21" s="224">
        <f t="shared" si="0"/>
        <v>0</v>
      </c>
      <c r="E21" s="224">
        <v>0</v>
      </c>
      <c r="F21" s="224">
        <v>0</v>
      </c>
      <c r="G21" s="224">
        <f t="shared" si="1"/>
        <v>0</v>
      </c>
      <c r="H21" s="166"/>
    </row>
    <row r="22" spans="1:9" ht="15">
      <c r="A22" s="165" t="s">
        <v>276</v>
      </c>
      <c r="B22" s="224">
        <v>0</v>
      </c>
      <c r="C22" s="224">
        <v>0</v>
      </c>
      <c r="D22" s="224">
        <f t="shared" si="0"/>
        <v>0</v>
      </c>
      <c r="E22" s="224">
        <v>0</v>
      </c>
      <c r="F22" s="224">
        <v>0</v>
      </c>
      <c r="G22" s="224">
        <f t="shared" si="1"/>
        <v>0</v>
      </c>
      <c r="H22" s="166"/>
    </row>
    <row r="23" spans="1:9" ht="15">
      <c r="A23" s="165" t="s">
        <v>277</v>
      </c>
      <c r="B23" s="224">
        <v>0</v>
      </c>
      <c r="C23" s="224">
        <v>0</v>
      </c>
      <c r="D23" s="224">
        <f t="shared" si="0"/>
        <v>0</v>
      </c>
      <c r="E23" s="224">
        <v>0</v>
      </c>
      <c r="F23" s="224">
        <v>0</v>
      </c>
      <c r="G23" s="224">
        <f t="shared" si="1"/>
        <v>0</v>
      </c>
      <c r="H23" s="166"/>
    </row>
    <row r="24" spans="1:9" ht="15">
      <c r="A24" s="165" t="s">
        <v>278</v>
      </c>
      <c r="B24" s="224">
        <v>0</v>
      </c>
      <c r="C24" s="224">
        <v>0</v>
      </c>
      <c r="D24" s="224">
        <f t="shared" si="0"/>
        <v>0</v>
      </c>
      <c r="E24" s="224">
        <v>0</v>
      </c>
      <c r="F24" s="224">
        <v>0</v>
      </c>
      <c r="G24" s="224">
        <f t="shared" si="1"/>
        <v>0</v>
      </c>
      <c r="H24" s="166"/>
    </row>
    <row r="25" spans="1:9" ht="15">
      <c r="A25" s="165" t="s">
        <v>279</v>
      </c>
      <c r="B25" s="224">
        <v>0</v>
      </c>
      <c r="C25" s="224">
        <v>0</v>
      </c>
      <c r="D25" s="224">
        <f t="shared" si="0"/>
        <v>0</v>
      </c>
      <c r="E25" s="224">
        <v>0</v>
      </c>
      <c r="F25" s="224">
        <v>0</v>
      </c>
      <c r="G25" s="224">
        <f t="shared" si="1"/>
        <v>0</v>
      </c>
      <c r="H25" s="166"/>
    </row>
    <row r="26" spans="1:9" ht="15">
      <c r="A26" s="165" t="s">
        <v>280</v>
      </c>
      <c r="B26" s="224">
        <v>0</v>
      </c>
      <c r="C26" s="224">
        <v>0</v>
      </c>
      <c r="D26" s="224">
        <f t="shared" si="0"/>
        <v>0</v>
      </c>
      <c r="E26" s="224">
        <v>0</v>
      </c>
      <c r="F26" s="224">
        <v>0</v>
      </c>
      <c r="G26" s="224">
        <f t="shared" si="1"/>
        <v>0</v>
      </c>
      <c r="H26" s="166"/>
    </row>
    <row r="27" spans="1:9" ht="15">
      <c r="A27" s="165" t="s">
        <v>281</v>
      </c>
      <c r="B27" s="224">
        <v>0</v>
      </c>
      <c r="C27" s="224">
        <v>0</v>
      </c>
      <c r="D27" s="224">
        <f t="shared" si="0"/>
        <v>0</v>
      </c>
      <c r="E27" s="224">
        <v>0</v>
      </c>
      <c r="F27" s="224">
        <v>0</v>
      </c>
      <c r="G27" s="224">
        <f t="shared" si="1"/>
        <v>0</v>
      </c>
      <c r="H27" s="166"/>
    </row>
    <row r="28" spans="1:9" ht="15">
      <c r="A28" s="165" t="s">
        <v>282</v>
      </c>
      <c r="B28" s="224">
        <v>0</v>
      </c>
      <c r="C28" s="224">
        <v>0</v>
      </c>
      <c r="D28" s="224">
        <f t="shared" si="0"/>
        <v>0</v>
      </c>
      <c r="E28" s="224">
        <v>0</v>
      </c>
      <c r="F28" s="224">
        <v>0</v>
      </c>
      <c r="G28" s="224">
        <f t="shared" si="1"/>
        <v>0</v>
      </c>
      <c r="H28" s="166"/>
    </row>
    <row r="29" spans="1:9" s="227" customFormat="1" ht="15">
      <c r="A29" s="167" t="s">
        <v>283</v>
      </c>
      <c r="B29" s="225">
        <f>SUM(B30:B34)</f>
        <v>0</v>
      </c>
      <c r="C29" s="225">
        <f>SUM(C30:C34)</f>
        <v>0</v>
      </c>
      <c r="D29" s="225">
        <f t="shared" si="0"/>
        <v>0</v>
      </c>
      <c r="E29" s="225">
        <f>SUM(E30:E34)</f>
        <v>0</v>
      </c>
      <c r="F29" s="225">
        <f>SUM(F30:F34)</f>
        <v>0</v>
      </c>
      <c r="G29" s="225">
        <f t="shared" si="1"/>
        <v>0</v>
      </c>
      <c r="H29" s="229"/>
    </row>
    <row r="30" spans="1:9" ht="15">
      <c r="A30" s="165" t="s">
        <v>284</v>
      </c>
      <c r="B30" s="224">
        <v>0</v>
      </c>
      <c r="C30" s="224">
        <v>0</v>
      </c>
      <c r="D30" s="224">
        <f t="shared" si="0"/>
        <v>0</v>
      </c>
      <c r="E30" s="224">
        <v>0</v>
      </c>
      <c r="F30" s="224">
        <v>0</v>
      </c>
      <c r="G30" s="224">
        <f t="shared" si="1"/>
        <v>0</v>
      </c>
      <c r="H30" s="166"/>
    </row>
    <row r="31" spans="1:9" ht="15">
      <c r="A31" s="165" t="s">
        <v>285</v>
      </c>
      <c r="B31" s="224">
        <v>0</v>
      </c>
      <c r="C31" s="224">
        <v>0</v>
      </c>
      <c r="D31" s="224">
        <f t="shared" si="0"/>
        <v>0</v>
      </c>
      <c r="E31" s="224">
        <v>0</v>
      </c>
      <c r="F31" s="224">
        <v>0</v>
      </c>
      <c r="G31" s="224">
        <f t="shared" si="1"/>
        <v>0</v>
      </c>
      <c r="H31" s="166"/>
    </row>
    <row r="32" spans="1:9" ht="15">
      <c r="A32" s="165" t="s">
        <v>286</v>
      </c>
      <c r="B32" s="224">
        <v>0</v>
      </c>
      <c r="C32" s="224">
        <v>0</v>
      </c>
      <c r="D32" s="224">
        <f t="shared" si="0"/>
        <v>0</v>
      </c>
      <c r="E32" s="224">
        <v>0</v>
      </c>
      <c r="F32" s="224">
        <v>0</v>
      </c>
      <c r="G32" s="224">
        <f t="shared" si="1"/>
        <v>0</v>
      </c>
      <c r="H32" s="166"/>
      <c r="I32" s="166"/>
    </row>
    <row r="33" spans="1:9" ht="15">
      <c r="A33" s="165" t="s">
        <v>287</v>
      </c>
      <c r="B33" s="224">
        <v>0</v>
      </c>
      <c r="C33" s="224">
        <v>0</v>
      </c>
      <c r="D33" s="224">
        <f t="shared" si="0"/>
        <v>0</v>
      </c>
      <c r="E33" s="224">
        <v>0</v>
      </c>
      <c r="F33" s="224">
        <v>0</v>
      </c>
      <c r="G33" s="224">
        <f t="shared" si="1"/>
        <v>0</v>
      </c>
      <c r="H33" s="166"/>
      <c r="I33" s="166"/>
    </row>
    <row r="34" spans="1:9" ht="15">
      <c r="A34" s="165" t="s">
        <v>288</v>
      </c>
      <c r="B34" s="224">
        <v>0</v>
      </c>
      <c r="C34" s="224">
        <v>0</v>
      </c>
      <c r="D34" s="224">
        <f t="shared" si="0"/>
        <v>0</v>
      </c>
      <c r="E34" s="224">
        <v>0</v>
      </c>
      <c r="F34" s="224">
        <v>0</v>
      </c>
      <c r="G34" s="224">
        <f t="shared" si="1"/>
        <v>0</v>
      </c>
      <c r="H34" s="166"/>
      <c r="I34" s="166"/>
    </row>
    <row r="35" spans="1:9" s="227" customFormat="1" ht="15">
      <c r="A35" s="167" t="s">
        <v>289</v>
      </c>
      <c r="B35" s="225">
        <v>25409097</v>
      </c>
      <c r="C35" s="225">
        <v>1450000</v>
      </c>
      <c r="D35" s="225">
        <f>+B35+C35</f>
        <v>26859097</v>
      </c>
      <c r="E35" s="225">
        <v>26859097</v>
      </c>
      <c r="F35" s="225">
        <v>26859097</v>
      </c>
      <c r="G35" s="225">
        <f t="shared" si="1"/>
        <v>1450000</v>
      </c>
      <c r="H35" s="228"/>
      <c r="I35" s="228"/>
    </row>
    <row r="36" spans="1:9" s="227" customFormat="1" ht="15">
      <c r="A36" s="167" t="s">
        <v>290</v>
      </c>
      <c r="B36" s="225">
        <f>+B37</f>
        <v>0</v>
      </c>
      <c r="C36" s="225">
        <f>+C37</f>
        <v>0</v>
      </c>
      <c r="D36" s="225">
        <f t="shared" si="0"/>
        <v>0</v>
      </c>
      <c r="E36" s="225">
        <f>+E37</f>
        <v>0</v>
      </c>
      <c r="F36" s="225">
        <f>+F37</f>
        <v>0</v>
      </c>
      <c r="G36" s="225">
        <f t="shared" si="1"/>
        <v>0</v>
      </c>
      <c r="H36" s="228"/>
      <c r="I36" s="228"/>
    </row>
    <row r="37" spans="1:9" ht="15">
      <c r="A37" s="165" t="s">
        <v>291</v>
      </c>
      <c r="B37" s="266">
        <v>0</v>
      </c>
      <c r="C37" s="266">
        <v>0</v>
      </c>
      <c r="D37" s="266">
        <f t="shared" ref="D37" si="2">B37+C37</f>
        <v>0</v>
      </c>
      <c r="E37" s="267">
        <v>0</v>
      </c>
      <c r="F37" s="267">
        <v>0</v>
      </c>
      <c r="G37" s="224">
        <f t="shared" si="1"/>
        <v>0</v>
      </c>
      <c r="H37" s="166"/>
      <c r="I37" s="166"/>
    </row>
    <row r="38" spans="1:9" s="227" customFormat="1" ht="15">
      <c r="A38" s="167" t="s">
        <v>292</v>
      </c>
      <c r="B38" s="225">
        <f>+B39+B40</f>
        <v>0</v>
      </c>
      <c r="C38" s="225">
        <f>+C39+C40</f>
        <v>0</v>
      </c>
      <c r="D38" s="225">
        <f t="shared" si="0"/>
        <v>0</v>
      </c>
      <c r="E38" s="225">
        <f>+E39+E40</f>
        <v>0</v>
      </c>
      <c r="F38" s="225">
        <f>+F39+F40</f>
        <v>0</v>
      </c>
      <c r="G38" s="225">
        <f t="shared" si="1"/>
        <v>0</v>
      </c>
      <c r="H38" s="228"/>
      <c r="I38" s="228"/>
    </row>
    <row r="39" spans="1:9" ht="15">
      <c r="A39" s="165" t="s">
        <v>293</v>
      </c>
      <c r="B39" s="224">
        <v>0</v>
      </c>
      <c r="C39" s="224">
        <v>0</v>
      </c>
      <c r="D39" s="224">
        <f t="shared" si="0"/>
        <v>0</v>
      </c>
      <c r="E39" s="224">
        <v>0</v>
      </c>
      <c r="F39" s="224">
        <v>0</v>
      </c>
      <c r="G39" s="224">
        <f t="shared" si="1"/>
        <v>0</v>
      </c>
      <c r="H39" s="166"/>
      <c r="I39" s="166"/>
    </row>
    <row r="40" spans="1:9" ht="15">
      <c r="A40" s="165" t="s">
        <v>294</v>
      </c>
      <c r="B40" s="224">
        <v>0</v>
      </c>
      <c r="C40" s="224">
        <v>0</v>
      </c>
      <c r="D40" s="224">
        <f t="shared" si="0"/>
        <v>0</v>
      </c>
      <c r="E40" s="224">
        <v>0</v>
      </c>
      <c r="F40" s="224">
        <v>0</v>
      </c>
      <c r="G40" s="224">
        <f t="shared" si="1"/>
        <v>0</v>
      </c>
      <c r="H40" s="166"/>
      <c r="I40" s="166"/>
    </row>
    <row r="41" spans="1:9" s="227" customFormat="1" ht="15">
      <c r="A41" s="167" t="s">
        <v>295</v>
      </c>
      <c r="B41" s="225">
        <f>+B10+B11+B12+B13+B14+B15+B16+B17+B29+B35+B36+B38</f>
        <v>25409097</v>
      </c>
      <c r="C41" s="225">
        <f>+C10+C11+C12+C13+C14+C15+C16+C17+C29+C35+C36+C38</f>
        <v>1454512</v>
      </c>
      <c r="D41" s="225">
        <f t="shared" si="0"/>
        <v>26863609</v>
      </c>
      <c r="E41" s="225">
        <f>+E10+E11+E12+E13+E14+E15+E16+E17+E29+E35+E36+E38</f>
        <v>26863609</v>
      </c>
      <c r="F41" s="225">
        <f>+F10+F11+F12+F13+F14+F15+F16+F17+F29+F35+F36+F38</f>
        <v>26863609</v>
      </c>
      <c r="G41" s="225">
        <f t="shared" si="1"/>
        <v>1454512</v>
      </c>
      <c r="H41" s="228"/>
      <c r="I41" s="229"/>
    </row>
    <row r="42" spans="1:9" s="227" customFormat="1" ht="15">
      <c r="A42" s="167" t="s">
        <v>296</v>
      </c>
      <c r="B42" s="225"/>
      <c r="C42" s="225"/>
      <c r="D42" s="225"/>
      <c r="E42" s="225"/>
      <c r="F42" s="225"/>
      <c r="G42" s="225"/>
      <c r="H42" s="228"/>
      <c r="I42" s="228"/>
    </row>
    <row r="43" spans="1:9" s="227" customFormat="1" ht="15.75" customHeight="1">
      <c r="A43" s="167" t="s">
        <v>297</v>
      </c>
      <c r="B43" s="225"/>
      <c r="C43" s="225"/>
      <c r="D43" s="225"/>
      <c r="E43" s="225"/>
      <c r="F43" s="225"/>
      <c r="G43" s="225"/>
      <c r="H43" s="228"/>
      <c r="I43" s="228"/>
    </row>
    <row r="44" spans="1:9" s="227" customFormat="1" ht="15">
      <c r="A44" s="167" t="s">
        <v>298</v>
      </c>
      <c r="B44" s="225">
        <f>SUM(B45:B52)</f>
        <v>0</v>
      </c>
      <c r="C44" s="225">
        <f>SUM(C45:C52)</f>
        <v>0</v>
      </c>
      <c r="D44" s="225">
        <f t="shared" si="0"/>
        <v>0</v>
      </c>
      <c r="E44" s="225">
        <f>SUM(E45:E52)</f>
        <v>0</v>
      </c>
      <c r="F44" s="225">
        <f>SUM(F45:F52)</f>
        <v>0</v>
      </c>
      <c r="G44" s="225">
        <f t="shared" si="1"/>
        <v>0</v>
      </c>
      <c r="H44" s="228"/>
      <c r="I44" s="228"/>
    </row>
    <row r="45" spans="1:9" ht="15">
      <c r="A45" s="165" t="s">
        <v>299</v>
      </c>
      <c r="B45" s="224">
        <v>0</v>
      </c>
      <c r="C45" s="224">
        <v>0</v>
      </c>
      <c r="D45" s="224">
        <f t="shared" si="0"/>
        <v>0</v>
      </c>
      <c r="E45" s="224">
        <v>0</v>
      </c>
      <c r="F45" s="224">
        <v>0</v>
      </c>
      <c r="G45" s="224">
        <f t="shared" si="1"/>
        <v>0</v>
      </c>
      <c r="H45" s="166"/>
      <c r="I45" s="166"/>
    </row>
    <row r="46" spans="1:9" ht="15">
      <c r="A46" s="165" t="s">
        <v>300</v>
      </c>
      <c r="B46" s="224">
        <v>0</v>
      </c>
      <c r="C46" s="224">
        <v>0</v>
      </c>
      <c r="D46" s="224">
        <f t="shared" si="0"/>
        <v>0</v>
      </c>
      <c r="E46" s="224">
        <v>0</v>
      </c>
      <c r="F46" s="224">
        <v>0</v>
      </c>
      <c r="G46" s="224">
        <f t="shared" si="1"/>
        <v>0</v>
      </c>
      <c r="H46" s="166"/>
      <c r="I46" s="166"/>
    </row>
    <row r="47" spans="1:9" ht="15">
      <c r="A47" s="165" t="s">
        <v>301</v>
      </c>
      <c r="B47" s="224">
        <v>0</v>
      </c>
      <c r="C47" s="224">
        <v>0</v>
      </c>
      <c r="D47" s="224">
        <f t="shared" si="0"/>
        <v>0</v>
      </c>
      <c r="E47" s="224">
        <v>0</v>
      </c>
      <c r="F47" s="224">
        <v>0</v>
      </c>
      <c r="G47" s="224">
        <f t="shared" si="1"/>
        <v>0</v>
      </c>
      <c r="H47" s="166"/>
      <c r="I47" s="166"/>
    </row>
    <row r="48" spans="1:9" ht="30">
      <c r="A48" s="168" t="s">
        <v>302</v>
      </c>
      <c r="B48" s="224">
        <v>0</v>
      </c>
      <c r="C48" s="224">
        <v>0</v>
      </c>
      <c r="D48" s="224">
        <f t="shared" si="0"/>
        <v>0</v>
      </c>
      <c r="E48" s="224">
        <v>0</v>
      </c>
      <c r="F48" s="224">
        <v>0</v>
      </c>
      <c r="G48" s="224">
        <f t="shared" si="1"/>
        <v>0</v>
      </c>
      <c r="H48" s="166"/>
      <c r="I48" s="166"/>
    </row>
    <row r="49" spans="1:9" ht="15">
      <c r="A49" s="165" t="s">
        <v>303</v>
      </c>
      <c r="B49" s="224">
        <v>0</v>
      </c>
      <c r="C49" s="224">
        <v>0</v>
      </c>
      <c r="D49" s="224">
        <f t="shared" si="0"/>
        <v>0</v>
      </c>
      <c r="E49" s="224">
        <v>0</v>
      </c>
      <c r="F49" s="224">
        <v>0</v>
      </c>
      <c r="G49" s="224">
        <f t="shared" si="1"/>
        <v>0</v>
      </c>
      <c r="H49" s="166"/>
      <c r="I49" s="166"/>
    </row>
    <row r="50" spans="1:9" ht="15">
      <c r="A50" s="165" t="s">
        <v>304</v>
      </c>
      <c r="B50" s="224">
        <v>0</v>
      </c>
      <c r="C50" s="224">
        <v>0</v>
      </c>
      <c r="D50" s="224">
        <f t="shared" si="0"/>
        <v>0</v>
      </c>
      <c r="E50" s="224">
        <v>0</v>
      </c>
      <c r="F50" s="224">
        <v>0</v>
      </c>
      <c r="G50" s="224">
        <f t="shared" si="1"/>
        <v>0</v>
      </c>
      <c r="H50" s="166"/>
      <c r="I50" s="166"/>
    </row>
    <row r="51" spans="1:9" ht="15">
      <c r="A51" s="165" t="s">
        <v>305</v>
      </c>
      <c r="B51" s="224">
        <v>0</v>
      </c>
      <c r="C51" s="224">
        <v>0</v>
      </c>
      <c r="D51" s="224">
        <f t="shared" si="0"/>
        <v>0</v>
      </c>
      <c r="E51" s="224">
        <v>0</v>
      </c>
      <c r="F51" s="224">
        <v>0</v>
      </c>
      <c r="G51" s="224">
        <f t="shared" si="1"/>
        <v>0</v>
      </c>
      <c r="H51" s="166"/>
      <c r="I51" s="166"/>
    </row>
    <row r="52" spans="1:9" ht="15">
      <c r="A52" s="165" t="s">
        <v>306</v>
      </c>
      <c r="B52" s="224">
        <v>0</v>
      </c>
      <c r="C52" s="224">
        <v>0</v>
      </c>
      <c r="D52" s="224">
        <f t="shared" si="0"/>
        <v>0</v>
      </c>
      <c r="E52" s="224">
        <v>0</v>
      </c>
      <c r="F52" s="224">
        <v>0</v>
      </c>
      <c r="G52" s="224">
        <f t="shared" si="1"/>
        <v>0</v>
      </c>
      <c r="H52" s="166"/>
      <c r="I52" s="166"/>
    </row>
    <row r="53" spans="1:9" s="227" customFormat="1" ht="15">
      <c r="A53" s="167" t="s">
        <v>307</v>
      </c>
      <c r="B53" s="225">
        <f>SUM(B54:B57)</f>
        <v>0</v>
      </c>
      <c r="C53" s="225">
        <f>SUM(C54:C57)</f>
        <v>0</v>
      </c>
      <c r="D53" s="225">
        <f t="shared" si="0"/>
        <v>0</v>
      </c>
      <c r="E53" s="225">
        <f>SUM(E54:E57)</f>
        <v>0</v>
      </c>
      <c r="F53" s="225">
        <f>SUM(F54:F57)</f>
        <v>0</v>
      </c>
      <c r="G53" s="225">
        <f t="shared" si="1"/>
        <v>0</v>
      </c>
      <c r="H53" s="228"/>
      <c r="I53" s="228"/>
    </row>
    <row r="54" spans="1:9" ht="15">
      <c r="A54" s="165" t="s">
        <v>308</v>
      </c>
      <c r="B54" s="224">
        <v>0</v>
      </c>
      <c r="C54" s="224">
        <v>0</v>
      </c>
      <c r="D54" s="224">
        <f t="shared" si="0"/>
        <v>0</v>
      </c>
      <c r="E54" s="224">
        <v>0</v>
      </c>
      <c r="F54" s="224">
        <v>0</v>
      </c>
      <c r="G54" s="224">
        <f t="shared" si="1"/>
        <v>0</v>
      </c>
      <c r="H54" s="166"/>
      <c r="I54" s="166"/>
    </row>
    <row r="55" spans="1:9" ht="15">
      <c r="A55" s="165" t="s">
        <v>309</v>
      </c>
      <c r="B55" s="224">
        <v>0</v>
      </c>
      <c r="C55" s="224">
        <v>0</v>
      </c>
      <c r="D55" s="224">
        <f t="shared" si="0"/>
        <v>0</v>
      </c>
      <c r="E55" s="224">
        <v>0</v>
      </c>
      <c r="F55" s="224">
        <v>0</v>
      </c>
      <c r="G55" s="224">
        <f t="shared" si="1"/>
        <v>0</v>
      </c>
      <c r="H55" s="166"/>
      <c r="I55" s="166"/>
    </row>
    <row r="56" spans="1:9" ht="15">
      <c r="A56" s="165" t="s">
        <v>310</v>
      </c>
      <c r="B56" s="224">
        <v>0</v>
      </c>
      <c r="C56" s="224">
        <v>0</v>
      </c>
      <c r="D56" s="224">
        <f t="shared" si="0"/>
        <v>0</v>
      </c>
      <c r="E56" s="224">
        <v>0</v>
      </c>
      <c r="F56" s="224">
        <v>0</v>
      </c>
      <c r="G56" s="224">
        <f t="shared" si="1"/>
        <v>0</v>
      </c>
      <c r="H56" s="166"/>
      <c r="I56" s="166"/>
    </row>
    <row r="57" spans="1:9" ht="15">
      <c r="A57" s="165" t="s">
        <v>311</v>
      </c>
      <c r="B57" s="224">
        <v>0</v>
      </c>
      <c r="C57" s="224">
        <v>0</v>
      </c>
      <c r="D57" s="224">
        <f t="shared" si="0"/>
        <v>0</v>
      </c>
      <c r="E57" s="224">
        <v>0</v>
      </c>
      <c r="F57" s="224">
        <v>0</v>
      </c>
      <c r="G57" s="224">
        <f t="shared" si="1"/>
        <v>0</v>
      </c>
      <c r="H57" s="166"/>
      <c r="I57" s="166"/>
    </row>
    <row r="58" spans="1:9" s="227" customFormat="1" ht="15">
      <c r="A58" s="167" t="s">
        <v>312</v>
      </c>
      <c r="B58" s="225">
        <f>+B59+B60</f>
        <v>0</v>
      </c>
      <c r="C58" s="225">
        <f>+C59+C60</f>
        <v>0</v>
      </c>
      <c r="D58" s="225">
        <f t="shared" si="0"/>
        <v>0</v>
      </c>
      <c r="E58" s="225">
        <f>+E59+E60</f>
        <v>0</v>
      </c>
      <c r="F58" s="225">
        <f>+F59+F60</f>
        <v>0</v>
      </c>
      <c r="G58" s="225">
        <f t="shared" si="1"/>
        <v>0</v>
      </c>
      <c r="H58" s="228"/>
      <c r="I58" s="228"/>
    </row>
    <row r="59" spans="1:9" ht="15">
      <c r="A59" s="165" t="s">
        <v>313</v>
      </c>
      <c r="B59" s="224">
        <v>0</v>
      </c>
      <c r="C59" s="224">
        <v>0</v>
      </c>
      <c r="D59" s="224">
        <f t="shared" si="0"/>
        <v>0</v>
      </c>
      <c r="E59" s="224">
        <v>0</v>
      </c>
      <c r="F59" s="224">
        <v>0</v>
      </c>
      <c r="G59" s="224">
        <f t="shared" si="1"/>
        <v>0</v>
      </c>
      <c r="H59" s="166"/>
      <c r="I59" s="166"/>
    </row>
    <row r="60" spans="1:9" ht="15">
      <c r="A60" s="165" t="s">
        <v>314</v>
      </c>
      <c r="B60" s="224">
        <v>0</v>
      </c>
      <c r="C60" s="224">
        <v>0</v>
      </c>
      <c r="D60" s="224">
        <f t="shared" si="0"/>
        <v>0</v>
      </c>
      <c r="E60" s="224">
        <v>0</v>
      </c>
      <c r="F60" s="224">
        <v>0</v>
      </c>
      <c r="G60" s="224">
        <f t="shared" si="1"/>
        <v>0</v>
      </c>
      <c r="H60" s="166"/>
      <c r="I60" s="166"/>
    </row>
    <row r="61" spans="1:9" s="227" customFormat="1" ht="15">
      <c r="A61" s="167" t="s">
        <v>315</v>
      </c>
      <c r="B61" s="225">
        <v>0</v>
      </c>
      <c r="C61" s="225">
        <v>0</v>
      </c>
      <c r="D61" s="225">
        <f t="shared" si="0"/>
        <v>0</v>
      </c>
      <c r="E61" s="225">
        <v>0</v>
      </c>
      <c r="F61" s="225">
        <v>0</v>
      </c>
      <c r="G61" s="225">
        <f t="shared" si="1"/>
        <v>0</v>
      </c>
      <c r="H61" s="228"/>
      <c r="I61" s="228"/>
    </row>
    <row r="62" spans="1:9" s="227" customFormat="1" ht="15">
      <c r="A62" s="167" t="s">
        <v>316</v>
      </c>
      <c r="B62" s="225">
        <v>0</v>
      </c>
      <c r="C62" s="225">
        <v>0</v>
      </c>
      <c r="D62" s="225">
        <f t="shared" si="0"/>
        <v>0</v>
      </c>
      <c r="E62" s="225">
        <v>0</v>
      </c>
      <c r="F62" s="225">
        <v>0</v>
      </c>
      <c r="G62" s="225">
        <f t="shared" si="1"/>
        <v>0</v>
      </c>
      <c r="H62" s="228"/>
      <c r="I62" s="228"/>
    </row>
    <row r="63" spans="1:9" s="227" customFormat="1" ht="15">
      <c r="A63" s="167" t="s">
        <v>317</v>
      </c>
      <c r="B63" s="225">
        <f>+B44+B53+B58+B61+B62</f>
        <v>0</v>
      </c>
      <c r="C63" s="225">
        <f>+C44+C53+C58+C61+C62</f>
        <v>0</v>
      </c>
      <c r="D63" s="225">
        <f t="shared" si="0"/>
        <v>0</v>
      </c>
      <c r="E63" s="225">
        <f>+E44+E53+E58+E61+E62</f>
        <v>0</v>
      </c>
      <c r="F63" s="225">
        <f>+F44+F53+F58+F61+F62</f>
        <v>0</v>
      </c>
      <c r="G63" s="225">
        <f t="shared" si="1"/>
        <v>0</v>
      </c>
      <c r="H63" s="228"/>
      <c r="I63" s="229"/>
    </row>
    <row r="64" spans="1:9" s="227" customFormat="1" ht="15">
      <c r="A64" s="167" t="s">
        <v>318</v>
      </c>
      <c r="B64" s="225">
        <f>+B65</f>
        <v>0</v>
      </c>
      <c r="C64" s="225">
        <f>+C65</f>
        <v>1109490</v>
      </c>
      <c r="D64" s="225">
        <f t="shared" si="0"/>
        <v>1109490</v>
      </c>
      <c r="E64" s="225">
        <f>+E65</f>
        <v>0</v>
      </c>
      <c r="F64" s="225">
        <f>+F65</f>
        <v>0</v>
      </c>
      <c r="G64" s="225">
        <f t="shared" si="1"/>
        <v>0</v>
      </c>
      <c r="H64" s="228"/>
      <c r="I64" s="229"/>
    </row>
    <row r="65" spans="1:9" ht="15">
      <c r="A65" s="165" t="s">
        <v>319</v>
      </c>
      <c r="B65" s="224">
        <v>0</v>
      </c>
      <c r="C65" s="224">
        <v>1109490</v>
      </c>
      <c r="D65" s="224">
        <f t="shared" si="0"/>
        <v>1109490</v>
      </c>
      <c r="E65" s="224">
        <v>0</v>
      </c>
      <c r="F65" s="224">
        <v>0</v>
      </c>
      <c r="G65" s="224">
        <f t="shared" si="1"/>
        <v>0</v>
      </c>
      <c r="H65" s="166"/>
      <c r="I65" s="166"/>
    </row>
    <row r="66" spans="1:9" s="227" customFormat="1" ht="15">
      <c r="A66" s="167" t="s">
        <v>320</v>
      </c>
      <c r="B66" s="225">
        <f>+B41+B63+B64</f>
        <v>25409097</v>
      </c>
      <c r="C66" s="225">
        <f>+C41+C63+C64</f>
        <v>2564002</v>
      </c>
      <c r="D66" s="225">
        <f t="shared" si="0"/>
        <v>27973099</v>
      </c>
      <c r="E66" s="225">
        <f>+E41+E63+E64</f>
        <v>26863609</v>
      </c>
      <c r="F66" s="225">
        <f>+F41+F63+F64</f>
        <v>26863609</v>
      </c>
      <c r="G66" s="225">
        <f>+F66-B66</f>
        <v>1454512</v>
      </c>
      <c r="H66" s="228"/>
      <c r="I66" s="229"/>
    </row>
    <row r="67" spans="1:9" s="227" customFormat="1" ht="15">
      <c r="A67" s="167" t="s">
        <v>321</v>
      </c>
      <c r="B67" s="225">
        <v>0</v>
      </c>
      <c r="C67" s="225">
        <v>0</v>
      </c>
      <c r="D67" s="225">
        <f t="shared" si="0"/>
        <v>0</v>
      </c>
      <c r="E67" s="225">
        <v>0</v>
      </c>
      <c r="F67" s="225">
        <v>0</v>
      </c>
      <c r="G67" s="225">
        <f t="shared" si="1"/>
        <v>0</v>
      </c>
      <c r="H67" s="228"/>
      <c r="I67" s="229"/>
    </row>
    <row r="68" spans="1:9" s="227" customFormat="1" ht="15">
      <c r="A68" s="167" t="s">
        <v>322</v>
      </c>
      <c r="B68" s="225">
        <v>0</v>
      </c>
      <c r="C68" s="225">
        <v>1109490</v>
      </c>
      <c r="D68" s="225">
        <f t="shared" si="0"/>
        <v>1109490</v>
      </c>
      <c r="E68" s="225">
        <v>0</v>
      </c>
      <c r="F68" s="225">
        <v>0</v>
      </c>
      <c r="G68" s="225">
        <f t="shared" si="1"/>
        <v>0</v>
      </c>
      <c r="H68" s="228"/>
      <c r="I68" s="228"/>
    </row>
    <row r="69" spans="1:9" s="227" customFormat="1" ht="15">
      <c r="A69" s="167" t="s">
        <v>323</v>
      </c>
      <c r="B69" s="225">
        <v>0</v>
      </c>
      <c r="C69" s="225">
        <v>0</v>
      </c>
      <c r="D69" s="225">
        <f t="shared" si="0"/>
        <v>0</v>
      </c>
      <c r="E69" s="225">
        <v>0</v>
      </c>
      <c r="F69" s="225">
        <v>0</v>
      </c>
      <c r="G69" s="225">
        <f t="shared" si="1"/>
        <v>0</v>
      </c>
      <c r="H69" s="228"/>
      <c r="I69" s="228"/>
    </row>
    <row r="70" spans="1:9" s="227" customFormat="1" ht="15">
      <c r="A70" s="169" t="s">
        <v>324</v>
      </c>
      <c r="B70" s="226">
        <f>+B68+B69</f>
        <v>0</v>
      </c>
      <c r="C70" s="226">
        <f>+C68+C69</f>
        <v>1109490</v>
      </c>
      <c r="D70" s="226">
        <f t="shared" si="0"/>
        <v>1109490</v>
      </c>
      <c r="E70" s="226">
        <f>+E68+E69</f>
        <v>0</v>
      </c>
      <c r="F70" s="226">
        <f>+F68+F69</f>
        <v>0</v>
      </c>
      <c r="G70" s="226">
        <f t="shared" si="1"/>
        <v>0</v>
      </c>
      <c r="H70" s="228"/>
      <c r="I70" s="228"/>
    </row>
    <row r="71" spans="1:9" ht="15">
      <c r="A71" s="377" t="s">
        <v>325</v>
      </c>
      <c r="B71" s="377"/>
      <c r="C71" s="377"/>
      <c r="D71" s="377"/>
      <c r="E71" s="377"/>
      <c r="F71" s="377"/>
      <c r="G71" s="377"/>
      <c r="H71" s="166"/>
      <c r="I71" s="166"/>
    </row>
    <row r="72" spans="1:9" ht="15">
      <c r="A72" s="377" t="s">
        <v>326</v>
      </c>
      <c r="B72" s="377"/>
      <c r="C72" s="377"/>
      <c r="D72" s="377"/>
      <c r="E72" s="377"/>
      <c r="F72" s="377"/>
      <c r="G72" s="377"/>
      <c r="H72" s="166"/>
      <c r="I72" s="166"/>
    </row>
    <row r="73" spans="1:9">
      <c r="A73" s="170"/>
      <c r="B73" s="170"/>
      <c r="C73" s="170"/>
      <c r="D73" s="170"/>
      <c r="E73" s="170"/>
      <c r="F73" s="170"/>
      <c r="G73" s="171"/>
    </row>
  </sheetData>
  <mergeCells count="10">
    <mergeCell ref="A71:G71"/>
    <mergeCell ref="A72:G72"/>
    <mergeCell ref="A1:G1"/>
    <mergeCell ref="A7:A8"/>
    <mergeCell ref="G7:G8"/>
    <mergeCell ref="B7:F7"/>
    <mergeCell ref="A5:G5"/>
    <mergeCell ref="A4:G4"/>
    <mergeCell ref="A3:G3"/>
    <mergeCell ref="A2:G2"/>
  </mergeCells>
  <printOptions horizontalCentered="1"/>
  <pageMargins left="0.51181102362204722" right="0.51181102362204722" top="0.74803149606299213" bottom="0.74803149606299213" header="0.31496062992125984" footer="0.31496062992125984"/>
  <pageSetup scale="7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8"/>
  <sheetViews>
    <sheetView zoomScale="130" zoomScaleNormal="130" workbookViewId="0"/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4" width="17.7109375" customWidth="1"/>
    <col min="5" max="5" width="17.7109375" style="287" customWidth="1"/>
    <col min="6" max="9" width="17.7109375" customWidth="1"/>
  </cols>
  <sheetData>
    <row r="1" spans="1:9" ht="9" customHeight="1">
      <c r="A1" s="44"/>
      <c r="B1" s="44"/>
      <c r="C1" s="44"/>
      <c r="D1" s="44"/>
      <c r="E1" s="278"/>
      <c r="F1" s="44"/>
      <c r="G1" s="44"/>
      <c r="H1" s="44"/>
      <c r="I1" s="44"/>
    </row>
    <row r="2" spans="1:9" ht="15">
      <c r="A2" s="44"/>
      <c r="B2" s="391" t="s">
        <v>533</v>
      </c>
      <c r="C2" s="392"/>
      <c r="D2" s="392"/>
      <c r="E2" s="392"/>
      <c r="F2" s="392"/>
      <c r="G2" s="392"/>
      <c r="H2" s="392"/>
      <c r="I2" s="393"/>
    </row>
    <row r="3" spans="1:9" ht="15">
      <c r="A3" s="44"/>
      <c r="B3" s="394" t="s">
        <v>365</v>
      </c>
      <c r="C3" s="395"/>
      <c r="D3" s="395"/>
      <c r="E3" s="395"/>
      <c r="F3" s="395"/>
      <c r="G3" s="395"/>
      <c r="H3" s="395"/>
      <c r="I3" s="396"/>
    </row>
    <row r="4" spans="1:9" ht="15">
      <c r="A4" s="44"/>
      <c r="B4" s="397" t="s">
        <v>366</v>
      </c>
      <c r="C4" s="398"/>
      <c r="D4" s="398"/>
      <c r="E4" s="398"/>
      <c r="F4" s="398"/>
      <c r="G4" s="398"/>
      <c r="H4" s="398"/>
      <c r="I4" s="399"/>
    </row>
    <row r="5" spans="1:9" ht="15">
      <c r="A5" s="44"/>
      <c r="B5" s="400" t="s">
        <v>548</v>
      </c>
      <c r="C5" s="401"/>
      <c r="D5" s="401"/>
      <c r="E5" s="401"/>
      <c r="F5" s="401"/>
      <c r="G5" s="401"/>
      <c r="H5" s="401"/>
      <c r="I5" s="402"/>
    </row>
    <row r="6" spans="1:9" s="129" customFormat="1" ht="7.5" customHeight="1">
      <c r="A6" s="138"/>
      <c r="B6" s="139"/>
      <c r="C6" s="139"/>
      <c r="D6" s="139"/>
      <c r="E6" s="279"/>
      <c r="F6" s="139"/>
      <c r="G6" s="139"/>
      <c r="H6" s="139"/>
      <c r="I6" s="139"/>
    </row>
    <row r="7" spans="1:9" ht="15">
      <c r="A7" s="44"/>
      <c r="B7" s="403" t="s">
        <v>128</v>
      </c>
      <c r="C7" s="404"/>
      <c r="D7" s="409"/>
      <c r="E7" s="409"/>
      <c r="F7" s="409"/>
      <c r="G7" s="409"/>
      <c r="H7" s="410"/>
      <c r="I7" s="411" t="s">
        <v>149</v>
      </c>
    </row>
    <row r="8" spans="1:9" ht="30">
      <c r="A8" s="44"/>
      <c r="B8" s="405"/>
      <c r="C8" s="406"/>
      <c r="D8" s="173" t="s">
        <v>150</v>
      </c>
      <c r="E8" s="280" t="s">
        <v>151</v>
      </c>
      <c r="F8" s="173" t="s">
        <v>152</v>
      </c>
      <c r="G8" s="173" t="s">
        <v>153</v>
      </c>
      <c r="H8" s="173" t="s">
        <v>154</v>
      </c>
      <c r="I8" s="412"/>
    </row>
    <row r="9" spans="1:9" ht="15">
      <c r="A9" s="44"/>
      <c r="B9" s="407"/>
      <c r="C9" s="408"/>
      <c r="D9" s="173">
        <v>1</v>
      </c>
      <c r="E9" s="280">
        <v>2</v>
      </c>
      <c r="F9" s="173" t="s">
        <v>155</v>
      </c>
      <c r="G9" s="173">
        <v>4</v>
      </c>
      <c r="H9" s="173">
        <v>5</v>
      </c>
      <c r="I9" s="174" t="s">
        <v>156</v>
      </c>
    </row>
    <row r="10" spans="1:9" s="231" customFormat="1" ht="15">
      <c r="A10" s="230"/>
      <c r="B10" s="46" t="s">
        <v>221</v>
      </c>
      <c r="C10" s="268"/>
      <c r="D10" s="47">
        <f>+D11+D19+D29+D39+D49+D59+D63+D71+D75</f>
        <v>25409097</v>
      </c>
      <c r="E10" s="281">
        <f>+E11+E19+E29+E39+E49+E59+E63+E71+E75</f>
        <v>2561032.4099999997</v>
      </c>
      <c r="F10" s="47">
        <f>+D10+E10</f>
        <v>27970129.41</v>
      </c>
      <c r="G10" s="47">
        <f>+G11+G19+G29+G39+G49+G59+G63+G71+G75</f>
        <v>26818314.589999996</v>
      </c>
      <c r="H10" s="47">
        <f>+H11+H19+H29+H39+H49+H59+H63+H71+H75</f>
        <v>26805925.669999994</v>
      </c>
      <c r="I10" s="47">
        <f>+F10-G10</f>
        <v>1151814.820000004</v>
      </c>
    </row>
    <row r="11" spans="1:9" s="231" customFormat="1" ht="15">
      <c r="A11" s="48"/>
      <c r="B11" s="49" t="s">
        <v>220</v>
      </c>
      <c r="C11" s="232"/>
      <c r="D11" s="50">
        <f>SUM(D12:D18)</f>
        <v>21861672</v>
      </c>
      <c r="E11" s="282">
        <f>SUM(E12:E18)</f>
        <v>1608533.5099999998</v>
      </c>
      <c r="F11" s="50">
        <f t="shared" ref="F11:F74" si="0">+D11+E11</f>
        <v>23470205.509999998</v>
      </c>
      <c r="G11" s="50">
        <f>SUM(G12:G18)</f>
        <v>22318390.689999998</v>
      </c>
      <c r="H11" s="50">
        <f>SUM(H12:H18)</f>
        <v>22318015.579999998</v>
      </c>
      <c r="I11" s="50">
        <f t="shared" ref="I11:I74" si="1">+F11-G11</f>
        <v>1151814.8200000003</v>
      </c>
    </row>
    <row r="12" spans="1:9" ht="15">
      <c r="A12" s="44"/>
      <c r="B12" s="55" t="s">
        <v>6</v>
      </c>
      <c r="C12" s="233" t="s">
        <v>157</v>
      </c>
      <c r="D12" s="72">
        <v>9149013</v>
      </c>
      <c r="E12" s="283">
        <v>446653.76</v>
      </c>
      <c r="F12" s="72">
        <f>D12+E12</f>
        <v>9595666.7599999998</v>
      </c>
      <c r="G12" s="72">
        <v>9595666.7599999998</v>
      </c>
      <c r="H12" s="72">
        <v>9595666.7599999998</v>
      </c>
      <c r="I12" s="72">
        <f t="shared" si="1"/>
        <v>0</v>
      </c>
    </row>
    <row r="13" spans="1:9" ht="15">
      <c r="A13" s="44"/>
      <c r="B13" s="55" t="s">
        <v>7</v>
      </c>
      <c r="C13" s="233" t="s">
        <v>158</v>
      </c>
      <c r="D13" s="72">
        <v>0</v>
      </c>
      <c r="E13" s="283">
        <v>224150.68</v>
      </c>
      <c r="F13" s="72">
        <f>D13+E13</f>
        <v>224150.68</v>
      </c>
      <c r="G13" s="72">
        <v>224150.68</v>
      </c>
      <c r="H13" s="72">
        <v>224150.68</v>
      </c>
      <c r="I13" s="72">
        <f t="shared" si="1"/>
        <v>0</v>
      </c>
    </row>
    <row r="14" spans="1:9" ht="15">
      <c r="A14" s="44"/>
      <c r="B14" s="55" t="s">
        <v>8</v>
      </c>
      <c r="C14" s="233" t="s">
        <v>159</v>
      </c>
      <c r="D14" s="72">
        <v>10969103</v>
      </c>
      <c r="E14" s="283">
        <v>469088.21</v>
      </c>
      <c r="F14" s="72">
        <f t="shared" ref="F14:F15" si="2">D14+E14</f>
        <v>11438191.210000001</v>
      </c>
      <c r="G14" s="72">
        <v>11438191.210000001</v>
      </c>
      <c r="H14" s="72">
        <v>11438191.210000001</v>
      </c>
      <c r="I14" s="72">
        <f t="shared" si="1"/>
        <v>0</v>
      </c>
    </row>
    <row r="15" spans="1:9" ht="15">
      <c r="A15" s="44"/>
      <c r="B15" s="55" t="s">
        <v>9</v>
      </c>
      <c r="C15" s="233" t="s">
        <v>160</v>
      </c>
      <c r="D15" s="72">
        <v>1615341</v>
      </c>
      <c r="E15" s="283">
        <v>-554958.96</v>
      </c>
      <c r="F15" s="72">
        <f t="shared" si="2"/>
        <v>1060382.04</v>
      </c>
      <c r="G15" s="72">
        <v>1060382.04</v>
      </c>
      <c r="H15" s="72">
        <v>1060006.93</v>
      </c>
      <c r="I15" s="72">
        <f t="shared" si="1"/>
        <v>0</v>
      </c>
    </row>
    <row r="16" spans="1:9" ht="15">
      <c r="A16" s="44"/>
      <c r="B16" s="55" t="s">
        <v>10</v>
      </c>
      <c r="C16" s="233" t="s">
        <v>161</v>
      </c>
      <c r="D16" s="72">
        <v>0</v>
      </c>
      <c r="E16" s="283">
        <v>0</v>
      </c>
      <c r="F16" s="72">
        <f t="shared" si="0"/>
        <v>0</v>
      </c>
      <c r="G16" s="72">
        <v>0</v>
      </c>
      <c r="H16" s="72">
        <v>0</v>
      </c>
      <c r="I16" s="72">
        <f t="shared" si="1"/>
        <v>0</v>
      </c>
    </row>
    <row r="17" spans="1:9" ht="15">
      <c r="A17" s="44"/>
      <c r="B17" s="55" t="s">
        <v>11</v>
      </c>
      <c r="C17" s="233" t="s">
        <v>162</v>
      </c>
      <c r="D17" s="72">
        <v>128215</v>
      </c>
      <c r="E17" s="283">
        <v>1023599.82</v>
      </c>
      <c r="F17" s="72">
        <f t="shared" si="0"/>
        <v>1151814.8199999998</v>
      </c>
      <c r="G17" s="72">
        <v>0</v>
      </c>
      <c r="H17" s="72">
        <v>0</v>
      </c>
      <c r="I17" s="72">
        <f t="shared" si="1"/>
        <v>1151814.8199999998</v>
      </c>
    </row>
    <row r="18" spans="1:9" ht="15">
      <c r="A18" s="44"/>
      <c r="B18" s="55" t="s">
        <v>12</v>
      </c>
      <c r="C18" s="233" t="s">
        <v>163</v>
      </c>
      <c r="D18" s="72">
        <v>0</v>
      </c>
      <c r="E18" s="283">
        <v>0</v>
      </c>
      <c r="F18" s="72">
        <f t="shared" si="0"/>
        <v>0</v>
      </c>
      <c r="G18" s="72">
        <v>0</v>
      </c>
      <c r="H18" s="72">
        <v>0</v>
      </c>
      <c r="I18" s="72">
        <f t="shared" si="1"/>
        <v>0</v>
      </c>
    </row>
    <row r="19" spans="1:9" ht="15">
      <c r="A19" s="48"/>
      <c r="B19" s="51" t="s">
        <v>228</v>
      </c>
      <c r="C19" s="234"/>
      <c r="D19" s="52">
        <f>SUM(D20:D28)</f>
        <v>355686</v>
      </c>
      <c r="E19" s="284">
        <f>SUM(E20:E28)</f>
        <v>216453.67999999996</v>
      </c>
      <c r="F19" s="52">
        <f t="shared" si="0"/>
        <v>572139.67999999993</v>
      </c>
      <c r="G19" s="52">
        <f>SUM(G20:G28)</f>
        <v>572139.68000000005</v>
      </c>
      <c r="H19" s="52">
        <f>SUM(H20:H28)</f>
        <v>572139.68000000005</v>
      </c>
      <c r="I19" s="52">
        <f t="shared" si="1"/>
        <v>0</v>
      </c>
    </row>
    <row r="20" spans="1:9" ht="15">
      <c r="A20" s="44"/>
      <c r="B20" s="55" t="s">
        <v>13</v>
      </c>
      <c r="C20" s="233" t="s">
        <v>164</v>
      </c>
      <c r="D20" s="72">
        <v>101280</v>
      </c>
      <c r="E20" s="283">
        <v>31966.19</v>
      </c>
      <c r="F20" s="72">
        <f t="shared" ref="F20:F28" si="3">D20+E20</f>
        <v>133246.19</v>
      </c>
      <c r="G20" s="72">
        <v>133246.19</v>
      </c>
      <c r="H20" s="72">
        <v>133246.19</v>
      </c>
      <c r="I20" s="72">
        <f t="shared" si="1"/>
        <v>0</v>
      </c>
    </row>
    <row r="21" spans="1:9" ht="15">
      <c r="A21" s="44"/>
      <c r="B21" s="55" t="s">
        <v>14</v>
      </c>
      <c r="C21" s="233" t="s">
        <v>165</v>
      </c>
      <c r="D21" s="72">
        <v>18000</v>
      </c>
      <c r="E21" s="283">
        <v>12068.34</v>
      </c>
      <c r="F21" s="72">
        <f t="shared" si="3"/>
        <v>30068.34</v>
      </c>
      <c r="G21" s="72">
        <v>30068.34</v>
      </c>
      <c r="H21" s="72">
        <v>30068.34</v>
      </c>
      <c r="I21" s="72">
        <f t="shared" si="1"/>
        <v>0</v>
      </c>
    </row>
    <row r="22" spans="1:9" ht="15">
      <c r="A22" s="44"/>
      <c r="B22" s="55" t="s">
        <v>15</v>
      </c>
      <c r="C22" s="233" t="s">
        <v>166</v>
      </c>
      <c r="D22" s="72">
        <v>0</v>
      </c>
      <c r="E22" s="283">
        <v>0</v>
      </c>
      <c r="F22" s="72">
        <f t="shared" si="3"/>
        <v>0</v>
      </c>
      <c r="G22" s="72">
        <v>0</v>
      </c>
      <c r="H22" s="72">
        <v>0</v>
      </c>
      <c r="I22" s="72">
        <f t="shared" si="1"/>
        <v>0</v>
      </c>
    </row>
    <row r="23" spans="1:9" ht="15">
      <c r="A23" s="44"/>
      <c r="B23" s="55" t="s">
        <v>16</v>
      </c>
      <c r="C23" s="233" t="s">
        <v>167</v>
      </c>
      <c r="D23" s="72">
        <v>0</v>
      </c>
      <c r="E23" s="283">
        <v>30812.22</v>
      </c>
      <c r="F23" s="72">
        <f t="shared" si="3"/>
        <v>30812.22</v>
      </c>
      <c r="G23" s="72">
        <v>30812.22</v>
      </c>
      <c r="H23" s="72">
        <v>30812.22</v>
      </c>
      <c r="I23" s="72">
        <f t="shared" si="1"/>
        <v>0</v>
      </c>
    </row>
    <row r="24" spans="1:9" ht="15">
      <c r="A24" s="44"/>
      <c r="B24" s="55" t="s">
        <v>17</v>
      </c>
      <c r="C24" s="233" t="s">
        <v>168</v>
      </c>
      <c r="D24" s="72">
        <v>12000</v>
      </c>
      <c r="E24" s="283">
        <v>-7288.35</v>
      </c>
      <c r="F24" s="72">
        <f t="shared" si="3"/>
        <v>4711.6499999999996</v>
      </c>
      <c r="G24" s="72">
        <v>4711.6499999999996</v>
      </c>
      <c r="H24" s="72">
        <v>4711.6499999999996</v>
      </c>
      <c r="I24" s="72">
        <f t="shared" si="1"/>
        <v>0</v>
      </c>
    </row>
    <row r="25" spans="1:9" ht="15">
      <c r="A25" s="44"/>
      <c r="B25" s="55" t="s">
        <v>18</v>
      </c>
      <c r="C25" s="233" t="s">
        <v>169</v>
      </c>
      <c r="D25" s="72">
        <v>196806</v>
      </c>
      <c r="E25" s="283">
        <v>98154.02</v>
      </c>
      <c r="F25" s="72">
        <f t="shared" si="3"/>
        <v>294960.02</v>
      </c>
      <c r="G25" s="72">
        <v>294960.02</v>
      </c>
      <c r="H25" s="72">
        <v>294960.02</v>
      </c>
      <c r="I25" s="72">
        <f t="shared" si="1"/>
        <v>0</v>
      </c>
    </row>
    <row r="26" spans="1:9" ht="15">
      <c r="A26" s="44"/>
      <c r="B26" s="55" t="s">
        <v>61</v>
      </c>
      <c r="C26" s="233" t="s">
        <v>170</v>
      </c>
      <c r="D26" s="72">
        <v>15600</v>
      </c>
      <c r="E26" s="283">
        <v>11823.05</v>
      </c>
      <c r="F26" s="72">
        <f t="shared" si="3"/>
        <v>27423.05</v>
      </c>
      <c r="G26" s="72">
        <v>27423.05</v>
      </c>
      <c r="H26" s="72">
        <v>27423.05</v>
      </c>
      <c r="I26" s="72">
        <f t="shared" si="1"/>
        <v>0</v>
      </c>
    </row>
    <row r="27" spans="1:9" ht="15">
      <c r="A27" s="44"/>
      <c r="B27" s="55" t="s">
        <v>222</v>
      </c>
      <c r="C27" s="233" t="s">
        <v>171</v>
      </c>
      <c r="D27" s="72">
        <v>0</v>
      </c>
      <c r="E27" s="283">
        <v>0</v>
      </c>
      <c r="F27" s="72">
        <f t="shared" si="3"/>
        <v>0</v>
      </c>
      <c r="G27" s="72">
        <v>0</v>
      </c>
      <c r="H27" s="72">
        <v>0</v>
      </c>
      <c r="I27" s="72">
        <f t="shared" si="1"/>
        <v>0</v>
      </c>
    </row>
    <row r="28" spans="1:9" ht="15">
      <c r="A28" s="44"/>
      <c r="B28" s="55" t="s">
        <v>223</v>
      </c>
      <c r="C28" s="233" t="s">
        <v>172</v>
      </c>
      <c r="D28" s="72">
        <v>12000</v>
      </c>
      <c r="E28" s="283">
        <v>38918.21</v>
      </c>
      <c r="F28" s="72">
        <f t="shared" si="3"/>
        <v>50918.21</v>
      </c>
      <c r="G28" s="72">
        <v>50918.21</v>
      </c>
      <c r="H28" s="72">
        <v>50918.21</v>
      </c>
      <c r="I28" s="72">
        <f t="shared" si="1"/>
        <v>0</v>
      </c>
    </row>
    <row r="29" spans="1:9" ht="15">
      <c r="A29" s="48"/>
      <c r="B29" s="51" t="s">
        <v>229</v>
      </c>
      <c r="C29" s="234"/>
      <c r="D29" s="52">
        <f>SUM(D30:D38)</f>
        <v>1865685</v>
      </c>
      <c r="E29" s="284">
        <f>SUM(E30:E38)</f>
        <v>1035024.39</v>
      </c>
      <c r="F29" s="52">
        <f t="shared" si="0"/>
        <v>2900709.39</v>
      </c>
      <c r="G29" s="52">
        <f>SUM(G30:G38)</f>
        <v>2900709.3899999997</v>
      </c>
      <c r="H29" s="52">
        <f>SUM(H30:H38)</f>
        <v>2888695.5799999996</v>
      </c>
      <c r="I29" s="52">
        <f t="shared" si="1"/>
        <v>0</v>
      </c>
    </row>
    <row r="30" spans="1:9" ht="15">
      <c r="A30" s="44"/>
      <c r="B30" s="55" t="s">
        <v>21</v>
      </c>
      <c r="C30" s="233" t="s">
        <v>173</v>
      </c>
      <c r="D30" s="72">
        <v>256401</v>
      </c>
      <c r="E30" s="283">
        <v>64850.8</v>
      </c>
      <c r="F30" s="72">
        <f t="shared" ref="F30:F38" si="4">D30+E30</f>
        <v>321251.8</v>
      </c>
      <c r="G30" s="72">
        <v>321251.8</v>
      </c>
      <c r="H30" s="72">
        <v>314086.8</v>
      </c>
      <c r="I30" s="72">
        <f t="shared" si="1"/>
        <v>0</v>
      </c>
    </row>
    <row r="31" spans="1:9" ht="15">
      <c r="A31" s="44"/>
      <c r="B31" s="55" t="s">
        <v>22</v>
      </c>
      <c r="C31" s="233" t="s">
        <v>174</v>
      </c>
      <c r="D31" s="72">
        <v>72000</v>
      </c>
      <c r="E31" s="283">
        <v>16556.55</v>
      </c>
      <c r="F31" s="72">
        <f t="shared" si="4"/>
        <v>88556.55</v>
      </c>
      <c r="G31" s="72">
        <v>88556.55</v>
      </c>
      <c r="H31" s="72">
        <v>88556.55</v>
      </c>
      <c r="I31" s="72">
        <f t="shared" si="1"/>
        <v>0</v>
      </c>
    </row>
    <row r="32" spans="1:9" ht="15">
      <c r="A32" s="44"/>
      <c r="B32" s="55" t="s">
        <v>23</v>
      </c>
      <c r="C32" s="233" t="s">
        <v>175</v>
      </c>
      <c r="D32" s="72">
        <v>186000</v>
      </c>
      <c r="E32" s="283">
        <v>239627.74</v>
      </c>
      <c r="F32" s="72">
        <f t="shared" si="4"/>
        <v>425627.74</v>
      </c>
      <c r="G32" s="72">
        <v>425627.74</v>
      </c>
      <c r="H32" s="72">
        <v>420778.93</v>
      </c>
      <c r="I32" s="72">
        <f t="shared" si="1"/>
        <v>0</v>
      </c>
    </row>
    <row r="33" spans="1:9" ht="15">
      <c r="A33" s="44"/>
      <c r="B33" s="55" t="s">
        <v>24</v>
      </c>
      <c r="C33" s="233" t="s">
        <v>176</v>
      </c>
      <c r="D33" s="72">
        <v>68000</v>
      </c>
      <c r="E33" s="283">
        <v>-50900.19</v>
      </c>
      <c r="F33" s="72">
        <f t="shared" si="4"/>
        <v>17099.809999999998</v>
      </c>
      <c r="G33" s="72">
        <v>17099.810000000001</v>
      </c>
      <c r="H33" s="72">
        <v>17099.810000000001</v>
      </c>
      <c r="I33" s="72">
        <f t="shared" si="1"/>
        <v>0</v>
      </c>
    </row>
    <row r="34" spans="1:9" ht="15">
      <c r="A34" s="44"/>
      <c r="B34" s="55" t="s">
        <v>25</v>
      </c>
      <c r="C34" s="233" t="s">
        <v>177</v>
      </c>
      <c r="D34" s="72">
        <v>970653</v>
      </c>
      <c r="E34" s="283">
        <v>629348.63</v>
      </c>
      <c r="F34" s="72">
        <f t="shared" si="4"/>
        <v>1600001.63</v>
      </c>
      <c r="G34" s="72">
        <v>1600001.63</v>
      </c>
      <c r="H34" s="72">
        <v>1600001.63</v>
      </c>
      <c r="I34" s="72">
        <f t="shared" si="1"/>
        <v>0</v>
      </c>
    </row>
    <row r="35" spans="1:9" ht="15">
      <c r="A35" s="44"/>
      <c r="B35" s="55" t="s">
        <v>224</v>
      </c>
      <c r="C35" s="233" t="s">
        <v>178</v>
      </c>
      <c r="D35" s="72">
        <v>0</v>
      </c>
      <c r="E35" s="283">
        <v>23299.8</v>
      </c>
      <c r="F35" s="72">
        <f t="shared" si="4"/>
        <v>23299.8</v>
      </c>
      <c r="G35" s="72">
        <v>23299.8</v>
      </c>
      <c r="H35" s="72">
        <v>23299.8</v>
      </c>
      <c r="I35" s="72">
        <f t="shared" si="1"/>
        <v>0</v>
      </c>
    </row>
    <row r="36" spans="1:9" ht="15">
      <c r="A36" s="44"/>
      <c r="B36" s="55" t="s">
        <v>225</v>
      </c>
      <c r="C36" s="233" t="s">
        <v>179</v>
      </c>
      <c r="D36" s="72">
        <v>287631</v>
      </c>
      <c r="E36" s="283">
        <v>54119.07</v>
      </c>
      <c r="F36" s="72">
        <f t="shared" si="4"/>
        <v>341750.07</v>
      </c>
      <c r="G36" s="72">
        <v>341750.07</v>
      </c>
      <c r="H36" s="72">
        <v>341750.07</v>
      </c>
      <c r="I36" s="72">
        <f t="shared" si="1"/>
        <v>0</v>
      </c>
    </row>
    <row r="37" spans="1:9" ht="15">
      <c r="A37" s="44"/>
      <c r="B37" s="55" t="s">
        <v>226</v>
      </c>
      <c r="C37" s="233" t="s">
        <v>180</v>
      </c>
      <c r="D37" s="72">
        <v>0</v>
      </c>
      <c r="E37" s="283">
        <v>19906.990000000002</v>
      </c>
      <c r="F37" s="72">
        <f t="shared" si="4"/>
        <v>19906.990000000002</v>
      </c>
      <c r="G37" s="72">
        <v>19906.990000000002</v>
      </c>
      <c r="H37" s="72">
        <v>19906.990000000002</v>
      </c>
      <c r="I37" s="72">
        <f t="shared" si="1"/>
        <v>0</v>
      </c>
    </row>
    <row r="38" spans="1:9" ht="15">
      <c r="A38" s="44"/>
      <c r="B38" s="55" t="s">
        <v>227</v>
      </c>
      <c r="C38" s="233" t="s">
        <v>181</v>
      </c>
      <c r="D38" s="72">
        <v>25000</v>
      </c>
      <c r="E38" s="283">
        <v>38215</v>
      </c>
      <c r="F38" s="72">
        <f t="shared" si="4"/>
        <v>63215</v>
      </c>
      <c r="G38" s="72">
        <v>63215</v>
      </c>
      <c r="H38" s="72">
        <v>63215</v>
      </c>
      <c r="I38" s="72">
        <f t="shared" si="1"/>
        <v>0</v>
      </c>
    </row>
    <row r="39" spans="1:9" ht="15">
      <c r="A39" s="48"/>
      <c r="B39" s="51" t="s">
        <v>230</v>
      </c>
      <c r="C39" s="234"/>
      <c r="D39" s="52">
        <f>SUM(D40:D48)</f>
        <v>0</v>
      </c>
      <c r="E39" s="284">
        <f>SUM(E40:E48)</f>
        <v>0</v>
      </c>
      <c r="F39" s="52">
        <f t="shared" si="0"/>
        <v>0</v>
      </c>
      <c r="G39" s="52">
        <f>SUM(G40:G48)</f>
        <v>0</v>
      </c>
      <c r="H39" s="52">
        <f>SUM(H40:H48)</f>
        <v>0</v>
      </c>
      <c r="I39" s="52">
        <f t="shared" si="1"/>
        <v>0</v>
      </c>
    </row>
    <row r="40" spans="1:9" ht="15">
      <c r="A40" s="44"/>
      <c r="B40" s="55" t="s">
        <v>26</v>
      </c>
      <c r="C40" s="233" t="s">
        <v>182</v>
      </c>
      <c r="D40" s="72">
        <v>0</v>
      </c>
      <c r="E40" s="283">
        <v>0</v>
      </c>
      <c r="F40" s="72">
        <f t="shared" si="0"/>
        <v>0</v>
      </c>
      <c r="G40" s="72">
        <v>0</v>
      </c>
      <c r="H40" s="72">
        <v>0</v>
      </c>
      <c r="I40" s="72">
        <f t="shared" si="1"/>
        <v>0</v>
      </c>
    </row>
    <row r="41" spans="1:9" ht="15">
      <c r="A41" s="44"/>
      <c r="B41" s="55" t="s">
        <v>27</v>
      </c>
      <c r="C41" s="233" t="s">
        <v>183</v>
      </c>
      <c r="D41" s="72">
        <v>0</v>
      </c>
      <c r="E41" s="283">
        <v>0</v>
      </c>
      <c r="F41" s="72">
        <f t="shared" si="0"/>
        <v>0</v>
      </c>
      <c r="G41" s="72">
        <v>0</v>
      </c>
      <c r="H41" s="72">
        <v>0</v>
      </c>
      <c r="I41" s="72">
        <f t="shared" si="1"/>
        <v>0</v>
      </c>
    </row>
    <row r="42" spans="1:9" ht="15">
      <c r="A42" s="44"/>
      <c r="B42" s="55" t="s">
        <v>28</v>
      </c>
      <c r="C42" s="233" t="s">
        <v>184</v>
      </c>
      <c r="D42" s="72">
        <v>0</v>
      </c>
      <c r="E42" s="283">
        <v>0</v>
      </c>
      <c r="F42" s="72">
        <f t="shared" si="0"/>
        <v>0</v>
      </c>
      <c r="G42" s="72">
        <v>0</v>
      </c>
      <c r="H42" s="72">
        <v>0</v>
      </c>
      <c r="I42" s="72">
        <f t="shared" si="1"/>
        <v>0</v>
      </c>
    </row>
    <row r="43" spans="1:9" ht="15">
      <c r="A43" s="44"/>
      <c r="B43" s="55" t="s">
        <v>29</v>
      </c>
      <c r="C43" s="233" t="s">
        <v>185</v>
      </c>
      <c r="D43" s="72">
        <v>0</v>
      </c>
      <c r="E43" s="283">
        <v>0</v>
      </c>
      <c r="F43" s="72">
        <f t="shared" si="0"/>
        <v>0</v>
      </c>
      <c r="G43" s="72">
        <v>0</v>
      </c>
      <c r="H43" s="72">
        <v>0</v>
      </c>
      <c r="I43" s="72">
        <f t="shared" si="1"/>
        <v>0</v>
      </c>
    </row>
    <row r="44" spans="1:9" ht="15">
      <c r="A44" s="44"/>
      <c r="B44" s="55" t="s">
        <v>30</v>
      </c>
      <c r="C44" s="233" t="s">
        <v>186</v>
      </c>
      <c r="D44" s="72">
        <v>0</v>
      </c>
      <c r="E44" s="283">
        <v>0</v>
      </c>
      <c r="F44" s="72">
        <f t="shared" si="0"/>
        <v>0</v>
      </c>
      <c r="G44" s="72">
        <v>0</v>
      </c>
      <c r="H44" s="72">
        <v>0</v>
      </c>
      <c r="I44" s="72">
        <f t="shared" si="1"/>
        <v>0</v>
      </c>
    </row>
    <row r="45" spans="1:9" ht="15">
      <c r="A45" s="44"/>
      <c r="B45" s="55" t="s">
        <v>231</v>
      </c>
      <c r="C45" s="233" t="s">
        <v>187</v>
      </c>
      <c r="D45" s="72">
        <v>0</v>
      </c>
      <c r="E45" s="283">
        <v>0</v>
      </c>
      <c r="F45" s="72">
        <f t="shared" si="0"/>
        <v>0</v>
      </c>
      <c r="G45" s="72">
        <v>0</v>
      </c>
      <c r="H45" s="72">
        <v>0</v>
      </c>
      <c r="I45" s="72">
        <f t="shared" si="1"/>
        <v>0</v>
      </c>
    </row>
    <row r="46" spans="1:9" ht="15">
      <c r="A46" s="44"/>
      <c r="B46" s="55" t="s">
        <v>232</v>
      </c>
      <c r="C46" s="233" t="s">
        <v>188</v>
      </c>
      <c r="D46" s="72">
        <v>0</v>
      </c>
      <c r="E46" s="283">
        <v>0</v>
      </c>
      <c r="F46" s="72">
        <f t="shared" si="0"/>
        <v>0</v>
      </c>
      <c r="G46" s="72">
        <v>0</v>
      </c>
      <c r="H46" s="72">
        <v>0</v>
      </c>
      <c r="I46" s="72">
        <f t="shared" si="1"/>
        <v>0</v>
      </c>
    </row>
    <row r="47" spans="1:9" ht="15">
      <c r="A47" s="44"/>
      <c r="B47" s="55" t="s">
        <v>233</v>
      </c>
      <c r="C47" s="233" t="s">
        <v>189</v>
      </c>
      <c r="D47" s="72">
        <v>0</v>
      </c>
      <c r="E47" s="283">
        <v>0</v>
      </c>
      <c r="F47" s="72">
        <f t="shared" si="0"/>
        <v>0</v>
      </c>
      <c r="G47" s="72">
        <v>0</v>
      </c>
      <c r="H47" s="72">
        <v>0</v>
      </c>
      <c r="I47" s="72">
        <f t="shared" si="1"/>
        <v>0</v>
      </c>
    </row>
    <row r="48" spans="1:9" ht="15">
      <c r="A48" s="44"/>
      <c r="B48" s="55" t="s">
        <v>234</v>
      </c>
      <c r="C48" s="233" t="s">
        <v>190</v>
      </c>
      <c r="D48" s="72">
        <v>0</v>
      </c>
      <c r="E48" s="283">
        <v>0</v>
      </c>
      <c r="F48" s="72">
        <f t="shared" si="0"/>
        <v>0</v>
      </c>
      <c r="G48" s="72">
        <v>0</v>
      </c>
      <c r="H48" s="72">
        <v>0</v>
      </c>
      <c r="I48" s="72">
        <f t="shared" si="1"/>
        <v>0</v>
      </c>
    </row>
    <row r="49" spans="1:9" ht="15">
      <c r="A49" s="48"/>
      <c r="B49" s="51" t="s">
        <v>235</v>
      </c>
      <c r="C49" s="234"/>
      <c r="D49" s="52">
        <f>SUM(D50:D58)</f>
        <v>1326054</v>
      </c>
      <c r="E49" s="284">
        <f>SUM(E50:E58)</f>
        <v>-298979.17000000004</v>
      </c>
      <c r="F49" s="52">
        <f t="shared" si="0"/>
        <v>1027074.83</v>
      </c>
      <c r="G49" s="52">
        <f>SUM(G50:G58)</f>
        <v>1027074.83</v>
      </c>
      <c r="H49" s="52">
        <f>SUM(H50:H58)</f>
        <v>1027074.83</v>
      </c>
      <c r="I49" s="52">
        <f t="shared" si="1"/>
        <v>0</v>
      </c>
    </row>
    <row r="50" spans="1:9" ht="15">
      <c r="A50" s="44"/>
      <c r="B50" s="55" t="s">
        <v>84</v>
      </c>
      <c r="C50" s="233" t="s">
        <v>191</v>
      </c>
      <c r="D50" s="72">
        <v>611054</v>
      </c>
      <c r="E50" s="283">
        <v>-304256.03000000003</v>
      </c>
      <c r="F50" s="72">
        <f t="shared" ref="F50:F58" si="5">D50+E50</f>
        <v>306797.96999999997</v>
      </c>
      <c r="G50" s="72">
        <v>306797.96999999997</v>
      </c>
      <c r="H50" s="72">
        <v>306797.96999999997</v>
      </c>
      <c r="I50" s="72">
        <f t="shared" si="1"/>
        <v>0</v>
      </c>
    </row>
    <row r="51" spans="1:9" ht="15">
      <c r="A51" s="44"/>
      <c r="B51" s="55" t="s">
        <v>85</v>
      </c>
      <c r="C51" s="233" t="s">
        <v>192</v>
      </c>
      <c r="D51" s="72">
        <v>15000</v>
      </c>
      <c r="E51" s="283">
        <v>-12690</v>
      </c>
      <c r="F51" s="72">
        <f t="shared" si="5"/>
        <v>2310</v>
      </c>
      <c r="G51" s="72">
        <v>2310</v>
      </c>
      <c r="H51" s="72">
        <v>2310</v>
      </c>
      <c r="I51" s="72">
        <f t="shared" si="1"/>
        <v>0</v>
      </c>
    </row>
    <row r="52" spans="1:9" ht="15">
      <c r="A52" s="44"/>
      <c r="B52" s="55" t="s">
        <v>86</v>
      </c>
      <c r="C52" s="233" t="s">
        <v>193</v>
      </c>
      <c r="D52" s="72">
        <v>0</v>
      </c>
      <c r="E52" s="283">
        <v>0</v>
      </c>
      <c r="F52" s="72">
        <f t="shared" si="5"/>
        <v>0</v>
      </c>
      <c r="G52" s="72">
        <v>0</v>
      </c>
      <c r="H52" s="72">
        <v>0</v>
      </c>
      <c r="I52" s="72">
        <f t="shared" si="1"/>
        <v>0</v>
      </c>
    </row>
    <row r="53" spans="1:9" ht="15">
      <c r="A53" s="44"/>
      <c r="B53" s="55" t="s">
        <v>236</v>
      </c>
      <c r="C53" s="233" t="s">
        <v>194</v>
      </c>
      <c r="D53" s="72">
        <v>400000</v>
      </c>
      <c r="E53" s="283">
        <v>251900</v>
      </c>
      <c r="F53" s="72">
        <f t="shared" si="5"/>
        <v>651900</v>
      </c>
      <c r="G53" s="72">
        <v>651900</v>
      </c>
      <c r="H53" s="72">
        <v>651900</v>
      </c>
      <c r="I53" s="72">
        <f t="shared" si="1"/>
        <v>0</v>
      </c>
    </row>
    <row r="54" spans="1:9" ht="15">
      <c r="A54" s="44"/>
      <c r="B54" s="55" t="s">
        <v>237</v>
      </c>
      <c r="C54" s="233" t="s">
        <v>195</v>
      </c>
      <c r="D54" s="72">
        <v>300000</v>
      </c>
      <c r="E54" s="283">
        <v>-300000</v>
      </c>
      <c r="F54" s="72">
        <f t="shared" si="5"/>
        <v>0</v>
      </c>
      <c r="G54" s="72">
        <v>0</v>
      </c>
      <c r="H54" s="72">
        <v>0</v>
      </c>
      <c r="I54" s="72">
        <f t="shared" si="1"/>
        <v>0</v>
      </c>
    </row>
    <row r="55" spans="1:9" ht="15">
      <c r="A55" s="44"/>
      <c r="B55" s="55" t="s">
        <v>238</v>
      </c>
      <c r="C55" s="233" t="s">
        <v>196</v>
      </c>
      <c r="D55" s="72">
        <v>0</v>
      </c>
      <c r="E55" s="283">
        <v>58188.14</v>
      </c>
      <c r="F55" s="72">
        <f t="shared" si="5"/>
        <v>58188.14</v>
      </c>
      <c r="G55" s="72">
        <v>58188.14</v>
      </c>
      <c r="H55" s="72">
        <v>58188.14</v>
      </c>
      <c r="I55" s="72">
        <f t="shared" si="1"/>
        <v>0</v>
      </c>
    </row>
    <row r="56" spans="1:9" ht="15">
      <c r="A56" s="44"/>
      <c r="B56" s="55" t="s">
        <v>239</v>
      </c>
      <c r="C56" s="233" t="s">
        <v>197</v>
      </c>
      <c r="D56" s="72">
        <v>0</v>
      </c>
      <c r="E56" s="283">
        <v>0</v>
      </c>
      <c r="F56" s="72">
        <f t="shared" si="5"/>
        <v>0</v>
      </c>
      <c r="G56" s="72">
        <v>0</v>
      </c>
      <c r="H56" s="72">
        <v>0</v>
      </c>
      <c r="I56" s="72">
        <f t="shared" si="1"/>
        <v>0</v>
      </c>
    </row>
    <row r="57" spans="1:9" ht="15">
      <c r="A57" s="44"/>
      <c r="B57" s="55" t="s">
        <v>240</v>
      </c>
      <c r="C57" s="233" t="s">
        <v>198</v>
      </c>
      <c r="D57" s="72">
        <v>0</v>
      </c>
      <c r="E57" s="283">
        <v>0</v>
      </c>
      <c r="F57" s="72">
        <f t="shared" si="5"/>
        <v>0</v>
      </c>
      <c r="G57" s="72">
        <v>0</v>
      </c>
      <c r="H57" s="72">
        <v>0</v>
      </c>
      <c r="I57" s="72">
        <f t="shared" si="1"/>
        <v>0</v>
      </c>
    </row>
    <row r="58" spans="1:9" ht="15">
      <c r="A58" s="44"/>
      <c r="B58" s="55" t="s">
        <v>241</v>
      </c>
      <c r="C58" s="233" t="s">
        <v>199</v>
      </c>
      <c r="D58" s="72">
        <v>0</v>
      </c>
      <c r="E58" s="283">
        <v>7878.72</v>
      </c>
      <c r="F58" s="72">
        <f t="shared" si="5"/>
        <v>7878.72</v>
      </c>
      <c r="G58" s="72">
        <v>7878.72</v>
      </c>
      <c r="H58" s="72">
        <v>7878.72</v>
      </c>
      <c r="I58" s="72">
        <f t="shared" si="1"/>
        <v>0</v>
      </c>
    </row>
    <row r="59" spans="1:9" ht="15">
      <c r="A59" s="48"/>
      <c r="B59" s="51" t="s">
        <v>242</v>
      </c>
      <c r="C59" s="234"/>
      <c r="D59" s="52">
        <f>SUM(D60:D62)</f>
        <v>0</v>
      </c>
      <c r="E59" s="284">
        <f>SUM(E60:E62)</f>
        <v>0</v>
      </c>
      <c r="F59" s="52">
        <f t="shared" si="0"/>
        <v>0</v>
      </c>
      <c r="G59" s="52">
        <f>SUM(G60:G62)</f>
        <v>0</v>
      </c>
      <c r="H59" s="52">
        <f>SUM(H60:H62)</f>
        <v>0</v>
      </c>
      <c r="I59" s="52">
        <f t="shared" si="1"/>
        <v>0</v>
      </c>
    </row>
    <row r="60" spans="1:9" ht="15">
      <c r="A60" s="44"/>
      <c r="B60" s="55" t="s">
        <v>32</v>
      </c>
      <c r="C60" s="233" t="s">
        <v>200</v>
      </c>
      <c r="D60" s="72">
        <v>0</v>
      </c>
      <c r="E60" s="283">
        <v>0</v>
      </c>
      <c r="F60" s="72">
        <f t="shared" si="0"/>
        <v>0</v>
      </c>
      <c r="G60" s="72">
        <v>0</v>
      </c>
      <c r="H60" s="72">
        <v>0</v>
      </c>
      <c r="I60" s="72">
        <f t="shared" si="1"/>
        <v>0</v>
      </c>
    </row>
    <row r="61" spans="1:9" ht="15">
      <c r="A61" s="44"/>
      <c r="B61" s="55" t="s">
        <v>33</v>
      </c>
      <c r="C61" s="233" t="s">
        <v>201</v>
      </c>
      <c r="D61" s="72">
        <v>0</v>
      </c>
      <c r="E61" s="283">
        <v>0</v>
      </c>
      <c r="F61" s="72">
        <f t="shared" si="0"/>
        <v>0</v>
      </c>
      <c r="G61" s="72">
        <v>0</v>
      </c>
      <c r="H61" s="72">
        <v>0</v>
      </c>
      <c r="I61" s="72">
        <f t="shared" si="1"/>
        <v>0</v>
      </c>
    </row>
    <row r="62" spans="1:9" ht="15">
      <c r="A62" s="44"/>
      <c r="B62" s="55" t="s">
        <v>90</v>
      </c>
      <c r="C62" s="233" t="s">
        <v>202</v>
      </c>
      <c r="D62" s="72">
        <v>0</v>
      </c>
      <c r="E62" s="283">
        <v>0</v>
      </c>
      <c r="F62" s="72">
        <f t="shared" si="0"/>
        <v>0</v>
      </c>
      <c r="G62" s="72">
        <v>0</v>
      </c>
      <c r="H62" s="72">
        <v>0</v>
      </c>
      <c r="I62" s="72">
        <f t="shared" si="1"/>
        <v>0</v>
      </c>
    </row>
    <row r="63" spans="1:9" ht="15">
      <c r="A63" s="48"/>
      <c r="B63" s="51" t="s">
        <v>243</v>
      </c>
      <c r="C63" s="234"/>
      <c r="D63" s="52">
        <f>SUM(D64:D70)</f>
        <v>0</v>
      </c>
      <c r="E63" s="284">
        <f>SUM(E64:E70)</f>
        <v>0</v>
      </c>
      <c r="F63" s="52">
        <f t="shared" si="0"/>
        <v>0</v>
      </c>
      <c r="G63" s="52">
        <f>SUM(G64:G70)</f>
        <v>0</v>
      </c>
      <c r="H63" s="52">
        <f>SUM(H64:H70)</f>
        <v>0</v>
      </c>
      <c r="I63" s="52">
        <f t="shared" si="1"/>
        <v>0</v>
      </c>
    </row>
    <row r="64" spans="1:9" ht="15">
      <c r="A64" s="44"/>
      <c r="B64" s="55" t="s">
        <v>35</v>
      </c>
      <c r="C64" s="233" t="s">
        <v>203</v>
      </c>
      <c r="D64" s="72">
        <v>0</v>
      </c>
      <c r="E64" s="283">
        <v>0</v>
      </c>
      <c r="F64" s="72">
        <f t="shared" si="0"/>
        <v>0</v>
      </c>
      <c r="G64" s="72">
        <v>0</v>
      </c>
      <c r="H64" s="72">
        <v>0</v>
      </c>
      <c r="I64" s="72">
        <f t="shared" si="1"/>
        <v>0</v>
      </c>
    </row>
    <row r="65" spans="1:9" ht="15">
      <c r="A65" s="44"/>
      <c r="B65" s="55" t="s">
        <v>36</v>
      </c>
      <c r="C65" s="233" t="s">
        <v>204</v>
      </c>
      <c r="D65" s="72">
        <v>0</v>
      </c>
      <c r="E65" s="283">
        <v>0</v>
      </c>
      <c r="F65" s="72">
        <f t="shared" si="0"/>
        <v>0</v>
      </c>
      <c r="G65" s="72">
        <v>0</v>
      </c>
      <c r="H65" s="72">
        <v>0</v>
      </c>
      <c r="I65" s="72">
        <f t="shared" si="1"/>
        <v>0</v>
      </c>
    </row>
    <row r="66" spans="1:9" ht="15">
      <c r="A66" s="44"/>
      <c r="B66" s="55" t="s">
        <v>37</v>
      </c>
      <c r="C66" s="233" t="s">
        <v>205</v>
      </c>
      <c r="D66" s="72">
        <v>0</v>
      </c>
      <c r="E66" s="283">
        <v>0</v>
      </c>
      <c r="F66" s="72">
        <f t="shared" si="0"/>
        <v>0</v>
      </c>
      <c r="G66" s="72">
        <v>0</v>
      </c>
      <c r="H66" s="72">
        <v>0</v>
      </c>
      <c r="I66" s="72">
        <f t="shared" si="1"/>
        <v>0</v>
      </c>
    </row>
    <row r="67" spans="1:9" ht="15">
      <c r="A67" s="44"/>
      <c r="B67" s="55" t="s">
        <v>38</v>
      </c>
      <c r="C67" s="233" t="s">
        <v>206</v>
      </c>
      <c r="D67" s="72">
        <v>0</v>
      </c>
      <c r="E67" s="283">
        <v>0</v>
      </c>
      <c r="F67" s="72">
        <f t="shared" si="0"/>
        <v>0</v>
      </c>
      <c r="G67" s="72">
        <v>0</v>
      </c>
      <c r="H67" s="72">
        <v>0</v>
      </c>
      <c r="I67" s="72">
        <f t="shared" si="1"/>
        <v>0</v>
      </c>
    </row>
    <row r="68" spans="1:9" ht="15">
      <c r="A68" s="44"/>
      <c r="B68" s="55" t="s">
        <v>244</v>
      </c>
      <c r="C68" s="233" t="s">
        <v>207</v>
      </c>
      <c r="D68" s="72">
        <v>0</v>
      </c>
      <c r="E68" s="283">
        <v>0</v>
      </c>
      <c r="F68" s="72">
        <f t="shared" si="0"/>
        <v>0</v>
      </c>
      <c r="G68" s="72">
        <v>0</v>
      </c>
      <c r="H68" s="72">
        <v>0</v>
      </c>
      <c r="I68" s="72">
        <f t="shared" si="1"/>
        <v>0</v>
      </c>
    </row>
    <row r="69" spans="1:9" ht="15">
      <c r="A69" s="44"/>
      <c r="B69" s="55" t="s">
        <v>245</v>
      </c>
      <c r="C69" s="233" t="s">
        <v>208</v>
      </c>
      <c r="D69" s="72">
        <v>0</v>
      </c>
      <c r="E69" s="283">
        <v>0</v>
      </c>
      <c r="F69" s="72">
        <f t="shared" si="0"/>
        <v>0</v>
      </c>
      <c r="G69" s="72">
        <v>0</v>
      </c>
      <c r="H69" s="72">
        <v>0</v>
      </c>
      <c r="I69" s="72">
        <f t="shared" si="1"/>
        <v>0</v>
      </c>
    </row>
    <row r="70" spans="1:9" ht="15">
      <c r="A70" s="44"/>
      <c r="B70" s="55" t="s">
        <v>246</v>
      </c>
      <c r="C70" s="233" t="s">
        <v>209</v>
      </c>
      <c r="D70" s="72">
        <v>0</v>
      </c>
      <c r="E70" s="283">
        <v>0</v>
      </c>
      <c r="F70" s="72">
        <f t="shared" si="0"/>
        <v>0</v>
      </c>
      <c r="G70" s="72">
        <v>0</v>
      </c>
      <c r="H70" s="72">
        <v>0</v>
      </c>
      <c r="I70" s="72">
        <f t="shared" si="1"/>
        <v>0</v>
      </c>
    </row>
    <row r="71" spans="1:9" ht="15">
      <c r="A71" s="48"/>
      <c r="B71" s="51" t="s">
        <v>247</v>
      </c>
      <c r="C71" s="234"/>
      <c r="D71" s="52">
        <f>SUM(D72:D74)</f>
        <v>0</v>
      </c>
      <c r="E71" s="284">
        <f>SUM(E72:E74)</f>
        <v>0</v>
      </c>
      <c r="F71" s="52">
        <f t="shared" si="0"/>
        <v>0</v>
      </c>
      <c r="G71" s="52">
        <f>SUM(G72:G74)</f>
        <v>0</v>
      </c>
      <c r="H71" s="52">
        <f>SUM(H72:H74)</f>
        <v>0</v>
      </c>
      <c r="I71" s="52">
        <f t="shared" si="1"/>
        <v>0</v>
      </c>
    </row>
    <row r="72" spans="1:9" ht="15">
      <c r="A72" s="44"/>
      <c r="B72" s="55" t="s">
        <v>103</v>
      </c>
      <c r="C72" s="233" t="s">
        <v>210</v>
      </c>
      <c r="D72" s="72">
        <v>0</v>
      </c>
      <c r="E72" s="283">
        <v>0</v>
      </c>
      <c r="F72" s="72">
        <f t="shared" si="0"/>
        <v>0</v>
      </c>
      <c r="G72" s="72">
        <v>0</v>
      </c>
      <c r="H72" s="72">
        <v>0</v>
      </c>
      <c r="I72" s="72">
        <f t="shared" si="1"/>
        <v>0</v>
      </c>
    </row>
    <row r="73" spans="1:9" ht="15">
      <c r="A73" s="44"/>
      <c r="B73" s="55" t="s">
        <v>104</v>
      </c>
      <c r="C73" s="233" t="s">
        <v>211</v>
      </c>
      <c r="D73" s="72">
        <v>0</v>
      </c>
      <c r="E73" s="283">
        <v>0</v>
      </c>
      <c r="F73" s="72">
        <f t="shared" si="0"/>
        <v>0</v>
      </c>
      <c r="G73" s="72">
        <v>0</v>
      </c>
      <c r="H73" s="72">
        <v>0</v>
      </c>
      <c r="I73" s="72">
        <f t="shared" si="1"/>
        <v>0</v>
      </c>
    </row>
    <row r="74" spans="1:9" ht="15">
      <c r="A74" s="44"/>
      <c r="B74" s="55" t="s">
        <v>105</v>
      </c>
      <c r="C74" s="233" t="s">
        <v>212</v>
      </c>
      <c r="D74" s="72">
        <v>0</v>
      </c>
      <c r="E74" s="283">
        <v>0</v>
      </c>
      <c r="F74" s="72">
        <f t="shared" si="0"/>
        <v>0</v>
      </c>
      <c r="G74" s="72">
        <v>0</v>
      </c>
      <c r="H74" s="72">
        <v>0</v>
      </c>
      <c r="I74" s="72">
        <f t="shared" si="1"/>
        <v>0</v>
      </c>
    </row>
    <row r="75" spans="1:9" ht="15">
      <c r="A75" s="48"/>
      <c r="B75" s="51" t="s">
        <v>248</v>
      </c>
      <c r="C75" s="234"/>
      <c r="D75" s="52">
        <f>SUM(D76:D82)</f>
        <v>0</v>
      </c>
      <c r="E75" s="284">
        <f>SUM(E76:E82)</f>
        <v>0</v>
      </c>
      <c r="F75" s="52">
        <f t="shared" ref="F75:F138" si="6">+D75+E75</f>
        <v>0</v>
      </c>
      <c r="G75" s="52">
        <f>SUM(G76:G82)</f>
        <v>0</v>
      </c>
      <c r="H75" s="52">
        <f>SUM(H76:H82)</f>
        <v>0</v>
      </c>
      <c r="I75" s="52">
        <f t="shared" ref="I75:I138" si="7">+F75-G75</f>
        <v>0</v>
      </c>
    </row>
    <row r="76" spans="1:9" ht="15">
      <c r="A76" s="44"/>
      <c r="B76" s="55" t="s">
        <v>249</v>
      </c>
      <c r="C76" s="233" t="s">
        <v>213</v>
      </c>
      <c r="D76" s="72">
        <v>0</v>
      </c>
      <c r="E76" s="283">
        <v>0</v>
      </c>
      <c r="F76" s="72">
        <f t="shared" si="6"/>
        <v>0</v>
      </c>
      <c r="G76" s="72">
        <v>0</v>
      </c>
      <c r="H76" s="72">
        <v>0</v>
      </c>
      <c r="I76" s="72">
        <f t="shared" si="7"/>
        <v>0</v>
      </c>
    </row>
    <row r="77" spans="1:9" ht="15">
      <c r="A77" s="44"/>
      <c r="B77" s="55" t="s">
        <v>250</v>
      </c>
      <c r="C77" s="233" t="s">
        <v>214</v>
      </c>
      <c r="D77" s="72">
        <v>0</v>
      </c>
      <c r="E77" s="283">
        <v>0</v>
      </c>
      <c r="F77" s="72">
        <f t="shared" si="6"/>
        <v>0</v>
      </c>
      <c r="G77" s="72">
        <v>0</v>
      </c>
      <c r="H77" s="72">
        <v>0</v>
      </c>
      <c r="I77" s="72">
        <f t="shared" si="7"/>
        <v>0</v>
      </c>
    </row>
    <row r="78" spans="1:9" ht="15">
      <c r="A78" s="44"/>
      <c r="B78" s="55" t="s">
        <v>251</v>
      </c>
      <c r="C78" s="233" t="s">
        <v>215</v>
      </c>
      <c r="D78" s="72">
        <v>0</v>
      </c>
      <c r="E78" s="283">
        <v>0</v>
      </c>
      <c r="F78" s="72">
        <f t="shared" si="6"/>
        <v>0</v>
      </c>
      <c r="G78" s="72">
        <v>0</v>
      </c>
      <c r="H78" s="72">
        <v>0</v>
      </c>
      <c r="I78" s="72">
        <f t="shared" si="7"/>
        <v>0</v>
      </c>
    </row>
    <row r="79" spans="1:9" ht="15">
      <c r="A79" s="44"/>
      <c r="B79" s="55" t="s">
        <v>252</v>
      </c>
      <c r="C79" s="233" t="s">
        <v>216</v>
      </c>
      <c r="D79" s="72">
        <v>0</v>
      </c>
      <c r="E79" s="283">
        <v>0</v>
      </c>
      <c r="F79" s="72">
        <f t="shared" si="6"/>
        <v>0</v>
      </c>
      <c r="G79" s="72">
        <v>0</v>
      </c>
      <c r="H79" s="72">
        <v>0</v>
      </c>
      <c r="I79" s="72">
        <f t="shared" si="7"/>
        <v>0</v>
      </c>
    </row>
    <row r="80" spans="1:9" ht="15">
      <c r="A80" s="44"/>
      <c r="B80" s="55" t="s">
        <v>253</v>
      </c>
      <c r="C80" s="233" t="s">
        <v>217</v>
      </c>
      <c r="D80" s="72">
        <v>0</v>
      </c>
      <c r="E80" s="283">
        <v>0</v>
      </c>
      <c r="F80" s="72">
        <f t="shared" si="6"/>
        <v>0</v>
      </c>
      <c r="G80" s="72">
        <v>0</v>
      </c>
      <c r="H80" s="72">
        <v>0</v>
      </c>
      <c r="I80" s="72">
        <f t="shared" si="7"/>
        <v>0</v>
      </c>
    </row>
    <row r="81" spans="1:9" ht="15">
      <c r="A81" s="44"/>
      <c r="B81" s="55" t="s">
        <v>254</v>
      </c>
      <c r="C81" s="233" t="s">
        <v>218</v>
      </c>
      <c r="D81" s="72">
        <v>0</v>
      </c>
      <c r="E81" s="283">
        <v>0</v>
      </c>
      <c r="F81" s="72">
        <f t="shared" si="6"/>
        <v>0</v>
      </c>
      <c r="G81" s="72">
        <v>0</v>
      </c>
      <c r="H81" s="72">
        <v>0</v>
      </c>
      <c r="I81" s="72">
        <f t="shared" si="7"/>
        <v>0</v>
      </c>
    </row>
    <row r="82" spans="1:9" ht="15">
      <c r="A82" s="44"/>
      <c r="B82" s="56" t="s">
        <v>255</v>
      </c>
      <c r="C82" s="236" t="s">
        <v>219</v>
      </c>
      <c r="D82" s="73">
        <v>0</v>
      </c>
      <c r="E82" s="285">
        <v>0</v>
      </c>
      <c r="F82" s="73">
        <f t="shared" si="6"/>
        <v>0</v>
      </c>
      <c r="G82" s="73">
        <v>0</v>
      </c>
      <c r="H82" s="73">
        <v>0</v>
      </c>
      <c r="I82" s="73">
        <f t="shared" si="7"/>
        <v>0</v>
      </c>
    </row>
    <row r="83" spans="1:9" ht="15">
      <c r="A83" s="45"/>
      <c r="B83" s="46" t="s">
        <v>256</v>
      </c>
      <c r="C83" s="268"/>
      <c r="D83" s="47">
        <f>+D84+D92+D102+D112+D122+D132+D136+D144+D148</f>
        <v>0</v>
      </c>
      <c r="E83" s="281">
        <f>+E84+E92+E102+E112+E122+E132+E136+E144+E148</f>
        <v>0</v>
      </c>
      <c r="F83" s="47">
        <f t="shared" si="6"/>
        <v>0</v>
      </c>
      <c r="G83" s="47">
        <f>+G84+G92+G102+G112+G122+G132+G136+G144+G148</f>
        <v>0</v>
      </c>
      <c r="H83" s="47">
        <f>+H84+H92+H102+H112+H122+H132+H136+H144+H148</f>
        <v>0</v>
      </c>
      <c r="I83" s="47">
        <f t="shared" si="7"/>
        <v>0</v>
      </c>
    </row>
    <row r="84" spans="1:9" ht="15">
      <c r="A84" s="48"/>
      <c r="B84" s="49" t="s">
        <v>220</v>
      </c>
      <c r="C84" s="232"/>
      <c r="D84" s="50">
        <f>SUM(D85:D91)</f>
        <v>0</v>
      </c>
      <c r="E84" s="282">
        <f>SUM(E85:E91)</f>
        <v>0</v>
      </c>
      <c r="F84" s="50">
        <f t="shared" si="6"/>
        <v>0</v>
      </c>
      <c r="G84" s="50">
        <f>SUM(G85:G91)</f>
        <v>0</v>
      </c>
      <c r="H84" s="50">
        <f>SUM(H85:H91)</f>
        <v>0</v>
      </c>
      <c r="I84" s="50">
        <f t="shared" si="7"/>
        <v>0</v>
      </c>
    </row>
    <row r="85" spans="1:9" ht="15">
      <c r="A85" s="44"/>
      <c r="B85" s="55" t="s">
        <v>6</v>
      </c>
      <c r="C85" s="233" t="s">
        <v>157</v>
      </c>
      <c r="D85" s="72">
        <v>0</v>
      </c>
      <c r="E85" s="283">
        <v>0</v>
      </c>
      <c r="F85" s="72">
        <f t="shared" si="6"/>
        <v>0</v>
      </c>
      <c r="G85" s="72">
        <v>0</v>
      </c>
      <c r="H85" s="72">
        <v>0</v>
      </c>
      <c r="I85" s="72">
        <f t="shared" si="7"/>
        <v>0</v>
      </c>
    </row>
    <row r="86" spans="1:9" ht="15">
      <c r="A86" s="44"/>
      <c r="B86" s="55" t="s">
        <v>7</v>
      </c>
      <c r="C86" s="233" t="s">
        <v>158</v>
      </c>
      <c r="D86" s="72">
        <v>0</v>
      </c>
      <c r="E86" s="283">
        <v>0</v>
      </c>
      <c r="F86" s="72">
        <f t="shared" si="6"/>
        <v>0</v>
      </c>
      <c r="G86" s="72">
        <v>0</v>
      </c>
      <c r="H86" s="72">
        <v>0</v>
      </c>
      <c r="I86" s="72">
        <f t="shared" si="7"/>
        <v>0</v>
      </c>
    </row>
    <row r="87" spans="1:9" ht="15">
      <c r="A87" s="44"/>
      <c r="B87" s="55" t="s">
        <v>8</v>
      </c>
      <c r="C87" s="233" t="s">
        <v>159</v>
      </c>
      <c r="D87" s="72">
        <v>0</v>
      </c>
      <c r="E87" s="283">
        <v>0</v>
      </c>
      <c r="F87" s="72">
        <f t="shared" si="6"/>
        <v>0</v>
      </c>
      <c r="G87" s="72">
        <v>0</v>
      </c>
      <c r="H87" s="72">
        <v>0</v>
      </c>
      <c r="I87" s="72">
        <f t="shared" si="7"/>
        <v>0</v>
      </c>
    </row>
    <row r="88" spans="1:9" ht="15">
      <c r="A88" s="44"/>
      <c r="B88" s="55" t="s">
        <v>9</v>
      </c>
      <c r="C88" s="233" t="s">
        <v>160</v>
      </c>
      <c r="D88" s="72">
        <v>0</v>
      </c>
      <c r="E88" s="283">
        <v>0</v>
      </c>
      <c r="F88" s="72">
        <f t="shared" si="6"/>
        <v>0</v>
      </c>
      <c r="G88" s="72">
        <v>0</v>
      </c>
      <c r="H88" s="72">
        <v>0</v>
      </c>
      <c r="I88" s="72">
        <f t="shared" si="7"/>
        <v>0</v>
      </c>
    </row>
    <row r="89" spans="1:9" ht="15">
      <c r="A89" s="44"/>
      <c r="B89" s="55" t="s">
        <v>10</v>
      </c>
      <c r="C89" s="233" t="s">
        <v>161</v>
      </c>
      <c r="D89" s="72">
        <v>0</v>
      </c>
      <c r="E89" s="283">
        <v>0</v>
      </c>
      <c r="F89" s="72">
        <f t="shared" si="6"/>
        <v>0</v>
      </c>
      <c r="G89" s="72">
        <v>0</v>
      </c>
      <c r="H89" s="72">
        <v>0</v>
      </c>
      <c r="I89" s="72">
        <f t="shared" si="7"/>
        <v>0</v>
      </c>
    </row>
    <row r="90" spans="1:9" ht="15">
      <c r="A90" s="44"/>
      <c r="B90" s="55" t="s">
        <v>11</v>
      </c>
      <c r="C90" s="233" t="s">
        <v>162</v>
      </c>
      <c r="D90" s="72">
        <v>0</v>
      </c>
      <c r="E90" s="283">
        <v>0</v>
      </c>
      <c r="F90" s="72">
        <f t="shared" si="6"/>
        <v>0</v>
      </c>
      <c r="G90" s="72">
        <v>0</v>
      </c>
      <c r="H90" s="72">
        <v>0</v>
      </c>
      <c r="I90" s="72">
        <f t="shared" si="7"/>
        <v>0</v>
      </c>
    </row>
    <row r="91" spans="1:9" ht="15">
      <c r="A91" s="44"/>
      <c r="B91" s="55" t="s">
        <v>12</v>
      </c>
      <c r="C91" s="233" t="s">
        <v>163</v>
      </c>
      <c r="D91" s="72">
        <v>0</v>
      </c>
      <c r="E91" s="283">
        <v>0</v>
      </c>
      <c r="F91" s="72">
        <f t="shared" si="6"/>
        <v>0</v>
      </c>
      <c r="G91" s="72">
        <v>0</v>
      </c>
      <c r="H91" s="72">
        <v>0</v>
      </c>
      <c r="I91" s="72">
        <f t="shared" si="7"/>
        <v>0</v>
      </c>
    </row>
    <row r="92" spans="1:9" ht="15">
      <c r="A92" s="48"/>
      <c r="B92" s="51" t="s">
        <v>228</v>
      </c>
      <c r="C92" s="234"/>
      <c r="D92" s="52">
        <f>SUM(D93:D101)</f>
        <v>0</v>
      </c>
      <c r="E92" s="284">
        <f>SUM(E93:E101)</f>
        <v>0</v>
      </c>
      <c r="F92" s="52">
        <f t="shared" si="6"/>
        <v>0</v>
      </c>
      <c r="G92" s="52">
        <f>SUM(G93:G101)</f>
        <v>0</v>
      </c>
      <c r="H92" s="52">
        <f>SUM(H93:H101)</f>
        <v>0</v>
      </c>
      <c r="I92" s="52">
        <f t="shared" si="7"/>
        <v>0</v>
      </c>
    </row>
    <row r="93" spans="1:9" ht="15">
      <c r="A93" s="44"/>
      <c r="B93" s="55" t="s">
        <v>13</v>
      </c>
      <c r="C93" s="233" t="s">
        <v>164</v>
      </c>
      <c r="D93" s="72">
        <v>0</v>
      </c>
      <c r="E93" s="283">
        <v>0</v>
      </c>
      <c r="F93" s="72">
        <f t="shared" si="6"/>
        <v>0</v>
      </c>
      <c r="G93" s="72">
        <v>0</v>
      </c>
      <c r="H93" s="72">
        <v>0</v>
      </c>
      <c r="I93" s="72">
        <f t="shared" si="7"/>
        <v>0</v>
      </c>
    </row>
    <row r="94" spans="1:9" ht="15">
      <c r="A94" s="44"/>
      <c r="B94" s="55" t="s">
        <v>14</v>
      </c>
      <c r="C94" s="233" t="s">
        <v>165</v>
      </c>
      <c r="D94" s="72">
        <v>0</v>
      </c>
      <c r="E94" s="283">
        <v>0</v>
      </c>
      <c r="F94" s="72">
        <f t="shared" si="6"/>
        <v>0</v>
      </c>
      <c r="G94" s="72">
        <v>0</v>
      </c>
      <c r="H94" s="72">
        <v>0</v>
      </c>
      <c r="I94" s="72">
        <f t="shared" si="7"/>
        <v>0</v>
      </c>
    </row>
    <row r="95" spans="1:9" ht="15">
      <c r="A95" s="44"/>
      <c r="B95" s="55" t="s">
        <v>15</v>
      </c>
      <c r="C95" s="233" t="s">
        <v>166</v>
      </c>
      <c r="D95" s="72">
        <v>0</v>
      </c>
      <c r="E95" s="283">
        <v>0</v>
      </c>
      <c r="F95" s="72">
        <f t="shared" si="6"/>
        <v>0</v>
      </c>
      <c r="G95" s="72">
        <v>0</v>
      </c>
      <c r="H95" s="72">
        <v>0</v>
      </c>
      <c r="I95" s="72">
        <f t="shared" si="7"/>
        <v>0</v>
      </c>
    </row>
    <row r="96" spans="1:9" ht="15">
      <c r="A96" s="44"/>
      <c r="B96" s="55" t="s">
        <v>16</v>
      </c>
      <c r="C96" s="233" t="s">
        <v>167</v>
      </c>
      <c r="D96" s="72">
        <v>0</v>
      </c>
      <c r="E96" s="283">
        <v>0</v>
      </c>
      <c r="F96" s="72">
        <f t="shared" si="6"/>
        <v>0</v>
      </c>
      <c r="G96" s="72">
        <v>0</v>
      </c>
      <c r="H96" s="72">
        <v>0</v>
      </c>
      <c r="I96" s="72">
        <f t="shared" si="7"/>
        <v>0</v>
      </c>
    </row>
    <row r="97" spans="1:9" ht="15">
      <c r="A97" s="44"/>
      <c r="B97" s="55" t="s">
        <v>17</v>
      </c>
      <c r="C97" s="233" t="s">
        <v>168</v>
      </c>
      <c r="D97" s="72">
        <v>0</v>
      </c>
      <c r="E97" s="283">
        <v>0</v>
      </c>
      <c r="F97" s="72">
        <f t="shared" si="6"/>
        <v>0</v>
      </c>
      <c r="G97" s="72">
        <v>0</v>
      </c>
      <c r="H97" s="72">
        <v>0</v>
      </c>
      <c r="I97" s="72">
        <f t="shared" si="7"/>
        <v>0</v>
      </c>
    </row>
    <row r="98" spans="1:9" ht="15">
      <c r="A98" s="44"/>
      <c r="B98" s="55" t="s">
        <v>18</v>
      </c>
      <c r="C98" s="233" t="s">
        <v>169</v>
      </c>
      <c r="D98" s="72">
        <v>0</v>
      </c>
      <c r="E98" s="283">
        <v>0</v>
      </c>
      <c r="F98" s="72">
        <f t="shared" si="6"/>
        <v>0</v>
      </c>
      <c r="G98" s="72">
        <v>0</v>
      </c>
      <c r="H98" s="72">
        <v>0</v>
      </c>
      <c r="I98" s="72">
        <f t="shared" si="7"/>
        <v>0</v>
      </c>
    </row>
    <row r="99" spans="1:9" ht="15">
      <c r="A99" s="44"/>
      <c r="B99" s="55" t="s">
        <v>61</v>
      </c>
      <c r="C99" s="233" t="s">
        <v>170</v>
      </c>
      <c r="D99" s="72">
        <v>0</v>
      </c>
      <c r="E99" s="283">
        <v>0</v>
      </c>
      <c r="F99" s="72">
        <f t="shared" si="6"/>
        <v>0</v>
      </c>
      <c r="G99" s="72">
        <v>0</v>
      </c>
      <c r="H99" s="72">
        <v>0</v>
      </c>
      <c r="I99" s="72">
        <f t="shared" si="7"/>
        <v>0</v>
      </c>
    </row>
    <row r="100" spans="1:9" ht="15">
      <c r="A100" s="44"/>
      <c r="B100" s="55" t="s">
        <v>222</v>
      </c>
      <c r="C100" s="233" t="s">
        <v>171</v>
      </c>
      <c r="D100" s="72">
        <v>0</v>
      </c>
      <c r="E100" s="283">
        <v>0</v>
      </c>
      <c r="F100" s="72">
        <f t="shared" si="6"/>
        <v>0</v>
      </c>
      <c r="G100" s="72">
        <v>0</v>
      </c>
      <c r="H100" s="72">
        <v>0</v>
      </c>
      <c r="I100" s="72">
        <f t="shared" si="7"/>
        <v>0</v>
      </c>
    </row>
    <row r="101" spans="1:9" ht="15">
      <c r="A101" s="44"/>
      <c r="B101" s="55" t="s">
        <v>223</v>
      </c>
      <c r="C101" s="233" t="s">
        <v>172</v>
      </c>
      <c r="D101" s="72">
        <v>0</v>
      </c>
      <c r="E101" s="283">
        <v>0</v>
      </c>
      <c r="F101" s="72">
        <f t="shared" si="6"/>
        <v>0</v>
      </c>
      <c r="G101" s="72">
        <v>0</v>
      </c>
      <c r="H101" s="72">
        <v>0</v>
      </c>
      <c r="I101" s="72">
        <f t="shared" si="7"/>
        <v>0</v>
      </c>
    </row>
    <row r="102" spans="1:9" ht="15">
      <c r="A102" s="48"/>
      <c r="B102" s="51" t="s">
        <v>229</v>
      </c>
      <c r="C102" s="234"/>
      <c r="D102" s="52">
        <f>SUM(D103:D111)</f>
        <v>0</v>
      </c>
      <c r="E102" s="284">
        <f>SUM(E103:E111)</f>
        <v>0</v>
      </c>
      <c r="F102" s="52">
        <f t="shared" si="6"/>
        <v>0</v>
      </c>
      <c r="G102" s="52">
        <f>SUM(G103:G111)</f>
        <v>0</v>
      </c>
      <c r="H102" s="52">
        <f>SUM(H103:H111)</f>
        <v>0</v>
      </c>
      <c r="I102" s="52">
        <f t="shared" si="7"/>
        <v>0</v>
      </c>
    </row>
    <row r="103" spans="1:9" ht="15">
      <c r="A103" s="44"/>
      <c r="B103" s="55" t="s">
        <v>21</v>
      </c>
      <c r="C103" s="233" t="s">
        <v>173</v>
      </c>
      <c r="D103" s="72">
        <v>0</v>
      </c>
      <c r="E103" s="283">
        <v>0</v>
      </c>
      <c r="F103" s="72">
        <f t="shared" si="6"/>
        <v>0</v>
      </c>
      <c r="G103" s="72">
        <v>0</v>
      </c>
      <c r="H103" s="72">
        <v>0</v>
      </c>
      <c r="I103" s="72">
        <f t="shared" si="7"/>
        <v>0</v>
      </c>
    </row>
    <row r="104" spans="1:9" ht="15">
      <c r="A104" s="44"/>
      <c r="B104" s="55" t="s">
        <v>22</v>
      </c>
      <c r="C104" s="233" t="s">
        <v>174</v>
      </c>
      <c r="D104" s="72">
        <v>0</v>
      </c>
      <c r="E104" s="283">
        <v>0</v>
      </c>
      <c r="F104" s="72">
        <f t="shared" si="6"/>
        <v>0</v>
      </c>
      <c r="G104" s="72">
        <v>0</v>
      </c>
      <c r="H104" s="72">
        <v>0</v>
      </c>
      <c r="I104" s="72">
        <f t="shared" si="7"/>
        <v>0</v>
      </c>
    </row>
    <row r="105" spans="1:9" ht="15">
      <c r="A105" s="44"/>
      <c r="B105" s="55" t="s">
        <v>23</v>
      </c>
      <c r="C105" s="233" t="s">
        <v>175</v>
      </c>
      <c r="D105" s="72">
        <v>0</v>
      </c>
      <c r="E105" s="283">
        <v>0</v>
      </c>
      <c r="F105" s="72">
        <f t="shared" si="6"/>
        <v>0</v>
      </c>
      <c r="G105" s="72">
        <v>0</v>
      </c>
      <c r="H105" s="72">
        <v>0</v>
      </c>
      <c r="I105" s="72">
        <f t="shared" si="7"/>
        <v>0</v>
      </c>
    </row>
    <row r="106" spans="1:9" ht="15">
      <c r="A106" s="44"/>
      <c r="B106" s="55" t="s">
        <v>24</v>
      </c>
      <c r="C106" s="233" t="s">
        <v>176</v>
      </c>
      <c r="D106" s="72">
        <v>0</v>
      </c>
      <c r="E106" s="283">
        <v>0</v>
      </c>
      <c r="F106" s="72">
        <f t="shared" si="6"/>
        <v>0</v>
      </c>
      <c r="G106" s="72">
        <v>0</v>
      </c>
      <c r="H106" s="72">
        <v>0</v>
      </c>
      <c r="I106" s="72">
        <f t="shared" si="7"/>
        <v>0</v>
      </c>
    </row>
    <row r="107" spans="1:9" ht="15">
      <c r="A107" s="44"/>
      <c r="B107" s="55" t="s">
        <v>25</v>
      </c>
      <c r="C107" s="233" t="s">
        <v>177</v>
      </c>
      <c r="D107" s="72">
        <v>0</v>
      </c>
      <c r="E107" s="283">
        <v>0</v>
      </c>
      <c r="F107" s="72">
        <f t="shared" si="6"/>
        <v>0</v>
      </c>
      <c r="G107" s="72">
        <v>0</v>
      </c>
      <c r="H107" s="72">
        <v>0</v>
      </c>
      <c r="I107" s="72">
        <f t="shared" si="7"/>
        <v>0</v>
      </c>
    </row>
    <row r="108" spans="1:9" ht="15">
      <c r="A108" s="44"/>
      <c r="B108" s="55" t="s">
        <v>224</v>
      </c>
      <c r="C108" s="233" t="s">
        <v>178</v>
      </c>
      <c r="D108" s="72">
        <v>0</v>
      </c>
      <c r="E108" s="283">
        <v>0</v>
      </c>
      <c r="F108" s="72">
        <f t="shared" si="6"/>
        <v>0</v>
      </c>
      <c r="G108" s="72">
        <v>0</v>
      </c>
      <c r="H108" s="72">
        <v>0</v>
      </c>
      <c r="I108" s="72">
        <f t="shared" si="7"/>
        <v>0</v>
      </c>
    </row>
    <row r="109" spans="1:9" ht="15">
      <c r="A109" s="44"/>
      <c r="B109" s="55" t="s">
        <v>225</v>
      </c>
      <c r="C109" s="233" t="s">
        <v>179</v>
      </c>
      <c r="D109" s="72">
        <v>0</v>
      </c>
      <c r="E109" s="283">
        <v>0</v>
      </c>
      <c r="F109" s="72">
        <f t="shared" si="6"/>
        <v>0</v>
      </c>
      <c r="G109" s="72">
        <v>0</v>
      </c>
      <c r="H109" s="72">
        <v>0</v>
      </c>
      <c r="I109" s="72">
        <f t="shared" si="7"/>
        <v>0</v>
      </c>
    </row>
    <row r="110" spans="1:9" ht="15">
      <c r="A110" s="44"/>
      <c r="B110" s="55" t="s">
        <v>226</v>
      </c>
      <c r="C110" s="233" t="s">
        <v>180</v>
      </c>
      <c r="D110" s="72">
        <v>0</v>
      </c>
      <c r="E110" s="283">
        <v>0</v>
      </c>
      <c r="F110" s="72">
        <f t="shared" si="6"/>
        <v>0</v>
      </c>
      <c r="G110" s="72">
        <v>0</v>
      </c>
      <c r="H110" s="72">
        <v>0</v>
      </c>
      <c r="I110" s="72">
        <f t="shared" si="7"/>
        <v>0</v>
      </c>
    </row>
    <row r="111" spans="1:9" ht="15">
      <c r="A111" s="44"/>
      <c r="B111" s="55" t="s">
        <v>227</v>
      </c>
      <c r="C111" s="233" t="s">
        <v>181</v>
      </c>
      <c r="D111" s="72">
        <v>0</v>
      </c>
      <c r="E111" s="283">
        <v>0</v>
      </c>
      <c r="F111" s="72">
        <f t="shared" si="6"/>
        <v>0</v>
      </c>
      <c r="G111" s="72">
        <v>0</v>
      </c>
      <c r="H111" s="72">
        <v>0</v>
      </c>
      <c r="I111" s="72">
        <f t="shared" si="7"/>
        <v>0</v>
      </c>
    </row>
    <row r="112" spans="1:9" ht="15">
      <c r="A112" s="48"/>
      <c r="B112" s="51" t="s">
        <v>230</v>
      </c>
      <c r="C112" s="234"/>
      <c r="D112" s="52">
        <f>SUM(D113:D121)</f>
        <v>0</v>
      </c>
      <c r="E112" s="284">
        <f>SUM(E113:E121)</f>
        <v>0</v>
      </c>
      <c r="F112" s="52">
        <f t="shared" si="6"/>
        <v>0</v>
      </c>
      <c r="G112" s="52">
        <f>SUM(G113:G121)</f>
        <v>0</v>
      </c>
      <c r="H112" s="52">
        <f>SUM(H113:H121)</f>
        <v>0</v>
      </c>
      <c r="I112" s="52">
        <f t="shared" si="7"/>
        <v>0</v>
      </c>
    </row>
    <row r="113" spans="1:9" ht="15">
      <c r="A113" s="44"/>
      <c r="B113" s="55" t="s">
        <v>26</v>
      </c>
      <c r="C113" s="233" t="s">
        <v>182</v>
      </c>
      <c r="D113" s="72">
        <v>0</v>
      </c>
      <c r="E113" s="283">
        <v>0</v>
      </c>
      <c r="F113" s="72">
        <f t="shared" si="6"/>
        <v>0</v>
      </c>
      <c r="G113" s="72">
        <v>0</v>
      </c>
      <c r="H113" s="72">
        <v>0</v>
      </c>
      <c r="I113" s="72">
        <f t="shared" si="7"/>
        <v>0</v>
      </c>
    </row>
    <row r="114" spans="1:9" ht="15">
      <c r="A114" s="44"/>
      <c r="B114" s="55" t="s">
        <v>27</v>
      </c>
      <c r="C114" s="233" t="s">
        <v>183</v>
      </c>
      <c r="D114" s="72">
        <v>0</v>
      </c>
      <c r="E114" s="283">
        <v>0</v>
      </c>
      <c r="F114" s="72">
        <f t="shared" si="6"/>
        <v>0</v>
      </c>
      <c r="G114" s="72">
        <v>0</v>
      </c>
      <c r="H114" s="72">
        <v>0</v>
      </c>
      <c r="I114" s="72">
        <f t="shared" si="7"/>
        <v>0</v>
      </c>
    </row>
    <row r="115" spans="1:9" ht="15">
      <c r="A115" s="44"/>
      <c r="B115" s="55" t="s">
        <v>28</v>
      </c>
      <c r="C115" s="233" t="s">
        <v>184</v>
      </c>
      <c r="D115" s="72">
        <v>0</v>
      </c>
      <c r="E115" s="283">
        <v>0</v>
      </c>
      <c r="F115" s="72">
        <f t="shared" si="6"/>
        <v>0</v>
      </c>
      <c r="G115" s="72">
        <v>0</v>
      </c>
      <c r="H115" s="72">
        <v>0</v>
      </c>
      <c r="I115" s="72">
        <f t="shared" si="7"/>
        <v>0</v>
      </c>
    </row>
    <row r="116" spans="1:9" ht="15">
      <c r="A116" s="44"/>
      <c r="B116" s="55" t="s">
        <v>29</v>
      </c>
      <c r="C116" s="233" t="s">
        <v>185</v>
      </c>
      <c r="D116" s="72">
        <v>0</v>
      </c>
      <c r="E116" s="283">
        <v>0</v>
      </c>
      <c r="F116" s="72">
        <f t="shared" si="6"/>
        <v>0</v>
      </c>
      <c r="G116" s="72">
        <v>0</v>
      </c>
      <c r="H116" s="72">
        <v>0</v>
      </c>
      <c r="I116" s="72">
        <f t="shared" si="7"/>
        <v>0</v>
      </c>
    </row>
    <row r="117" spans="1:9" ht="15">
      <c r="A117" s="44"/>
      <c r="B117" s="55" t="s">
        <v>30</v>
      </c>
      <c r="C117" s="233" t="s">
        <v>186</v>
      </c>
      <c r="D117" s="72">
        <v>0</v>
      </c>
      <c r="E117" s="283">
        <v>0</v>
      </c>
      <c r="F117" s="72">
        <f t="shared" si="6"/>
        <v>0</v>
      </c>
      <c r="G117" s="72">
        <v>0</v>
      </c>
      <c r="H117" s="72">
        <v>0</v>
      </c>
      <c r="I117" s="72">
        <f t="shared" si="7"/>
        <v>0</v>
      </c>
    </row>
    <row r="118" spans="1:9" ht="15">
      <c r="A118" s="44"/>
      <c r="B118" s="55" t="s">
        <v>231</v>
      </c>
      <c r="C118" s="233" t="s">
        <v>187</v>
      </c>
      <c r="D118" s="72">
        <v>0</v>
      </c>
      <c r="E118" s="283">
        <v>0</v>
      </c>
      <c r="F118" s="72">
        <f t="shared" si="6"/>
        <v>0</v>
      </c>
      <c r="G118" s="72">
        <v>0</v>
      </c>
      <c r="H118" s="72">
        <v>0</v>
      </c>
      <c r="I118" s="72">
        <f t="shared" si="7"/>
        <v>0</v>
      </c>
    </row>
    <row r="119" spans="1:9" ht="15">
      <c r="A119" s="44"/>
      <c r="B119" s="55" t="s">
        <v>232</v>
      </c>
      <c r="C119" s="233" t="s">
        <v>188</v>
      </c>
      <c r="D119" s="72">
        <v>0</v>
      </c>
      <c r="E119" s="283">
        <v>0</v>
      </c>
      <c r="F119" s="72">
        <f t="shared" si="6"/>
        <v>0</v>
      </c>
      <c r="G119" s="72">
        <v>0</v>
      </c>
      <c r="H119" s="72">
        <v>0</v>
      </c>
      <c r="I119" s="72">
        <f t="shared" si="7"/>
        <v>0</v>
      </c>
    </row>
    <row r="120" spans="1:9" ht="15">
      <c r="A120" s="44"/>
      <c r="B120" s="55" t="s">
        <v>233</v>
      </c>
      <c r="C120" s="233" t="s">
        <v>189</v>
      </c>
      <c r="D120" s="72">
        <v>0</v>
      </c>
      <c r="E120" s="283">
        <v>0</v>
      </c>
      <c r="F120" s="72">
        <f t="shared" si="6"/>
        <v>0</v>
      </c>
      <c r="G120" s="72">
        <v>0</v>
      </c>
      <c r="H120" s="72">
        <v>0</v>
      </c>
      <c r="I120" s="72">
        <f t="shared" si="7"/>
        <v>0</v>
      </c>
    </row>
    <row r="121" spans="1:9" ht="15">
      <c r="A121" s="44"/>
      <c r="B121" s="55" t="s">
        <v>234</v>
      </c>
      <c r="C121" s="233" t="s">
        <v>190</v>
      </c>
      <c r="D121" s="72">
        <v>0</v>
      </c>
      <c r="E121" s="283">
        <v>0</v>
      </c>
      <c r="F121" s="72">
        <f t="shared" si="6"/>
        <v>0</v>
      </c>
      <c r="G121" s="72">
        <v>0</v>
      </c>
      <c r="H121" s="72">
        <v>0</v>
      </c>
      <c r="I121" s="72">
        <f t="shared" si="7"/>
        <v>0</v>
      </c>
    </row>
    <row r="122" spans="1:9" ht="15">
      <c r="A122" s="48"/>
      <c r="B122" s="51" t="s">
        <v>235</v>
      </c>
      <c r="C122" s="234"/>
      <c r="D122" s="52">
        <f>SUM(D123:D131)</f>
        <v>0</v>
      </c>
      <c r="E122" s="284">
        <f>SUM(E123:E131)</f>
        <v>0</v>
      </c>
      <c r="F122" s="52">
        <f t="shared" si="6"/>
        <v>0</v>
      </c>
      <c r="G122" s="52">
        <f>SUM(G123:G131)</f>
        <v>0</v>
      </c>
      <c r="H122" s="52">
        <f>SUM(H123:H131)</f>
        <v>0</v>
      </c>
      <c r="I122" s="52">
        <f t="shared" si="7"/>
        <v>0</v>
      </c>
    </row>
    <row r="123" spans="1:9" ht="15">
      <c r="A123" s="44"/>
      <c r="B123" s="55" t="s">
        <v>84</v>
      </c>
      <c r="C123" s="233" t="s">
        <v>191</v>
      </c>
      <c r="D123" s="72">
        <v>0</v>
      </c>
      <c r="E123" s="283">
        <v>0</v>
      </c>
      <c r="F123" s="72">
        <f t="shared" si="6"/>
        <v>0</v>
      </c>
      <c r="G123" s="72">
        <v>0</v>
      </c>
      <c r="H123" s="72">
        <v>0</v>
      </c>
      <c r="I123" s="72">
        <f t="shared" si="7"/>
        <v>0</v>
      </c>
    </row>
    <row r="124" spans="1:9" ht="15">
      <c r="A124" s="44"/>
      <c r="B124" s="55" t="s">
        <v>85</v>
      </c>
      <c r="C124" s="233" t="s">
        <v>192</v>
      </c>
      <c r="D124" s="72">
        <v>0</v>
      </c>
      <c r="E124" s="283">
        <v>0</v>
      </c>
      <c r="F124" s="72">
        <f t="shared" si="6"/>
        <v>0</v>
      </c>
      <c r="G124" s="72">
        <v>0</v>
      </c>
      <c r="H124" s="72">
        <v>0</v>
      </c>
      <c r="I124" s="72">
        <f t="shared" si="7"/>
        <v>0</v>
      </c>
    </row>
    <row r="125" spans="1:9" ht="15">
      <c r="A125" s="44"/>
      <c r="B125" s="55" t="s">
        <v>86</v>
      </c>
      <c r="C125" s="235" t="s">
        <v>193</v>
      </c>
      <c r="D125" s="72">
        <v>0</v>
      </c>
      <c r="E125" s="283">
        <v>0</v>
      </c>
      <c r="F125" s="72">
        <f t="shared" si="6"/>
        <v>0</v>
      </c>
      <c r="G125" s="72">
        <v>0</v>
      </c>
      <c r="H125" s="72">
        <v>0</v>
      </c>
      <c r="I125" s="72">
        <f t="shared" si="7"/>
        <v>0</v>
      </c>
    </row>
    <row r="126" spans="1:9" ht="15">
      <c r="A126" s="44"/>
      <c r="B126" s="55" t="s">
        <v>236</v>
      </c>
      <c r="C126" s="233" t="s">
        <v>194</v>
      </c>
      <c r="D126" s="72">
        <v>0</v>
      </c>
      <c r="E126" s="283">
        <v>0</v>
      </c>
      <c r="F126" s="72">
        <f t="shared" si="6"/>
        <v>0</v>
      </c>
      <c r="G126" s="72">
        <v>0</v>
      </c>
      <c r="H126" s="72">
        <v>0</v>
      </c>
      <c r="I126" s="72">
        <f t="shared" si="7"/>
        <v>0</v>
      </c>
    </row>
    <row r="127" spans="1:9" ht="15">
      <c r="A127" s="44"/>
      <c r="B127" s="55" t="s">
        <v>237</v>
      </c>
      <c r="C127" s="233" t="s">
        <v>195</v>
      </c>
      <c r="D127" s="72">
        <v>0</v>
      </c>
      <c r="E127" s="283">
        <v>0</v>
      </c>
      <c r="F127" s="72">
        <f t="shared" si="6"/>
        <v>0</v>
      </c>
      <c r="G127" s="72">
        <v>0</v>
      </c>
      <c r="H127" s="72">
        <v>0</v>
      </c>
      <c r="I127" s="72">
        <f t="shared" si="7"/>
        <v>0</v>
      </c>
    </row>
    <row r="128" spans="1:9" ht="15">
      <c r="A128" s="44"/>
      <c r="B128" s="55" t="s">
        <v>238</v>
      </c>
      <c r="C128" s="233" t="s">
        <v>196</v>
      </c>
      <c r="D128" s="72">
        <v>0</v>
      </c>
      <c r="E128" s="283">
        <v>0</v>
      </c>
      <c r="F128" s="72">
        <f t="shared" si="6"/>
        <v>0</v>
      </c>
      <c r="G128" s="72">
        <v>0</v>
      </c>
      <c r="H128" s="72">
        <v>0</v>
      </c>
      <c r="I128" s="72">
        <f t="shared" si="7"/>
        <v>0</v>
      </c>
    </row>
    <row r="129" spans="1:9" ht="15">
      <c r="A129" s="44"/>
      <c r="B129" s="55" t="s">
        <v>239</v>
      </c>
      <c r="C129" s="233" t="s">
        <v>197</v>
      </c>
      <c r="D129" s="72">
        <v>0</v>
      </c>
      <c r="E129" s="283">
        <v>0</v>
      </c>
      <c r="F129" s="72">
        <f t="shared" si="6"/>
        <v>0</v>
      </c>
      <c r="G129" s="72">
        <v>0</v>
      </c>
      <c r="H129" s="72">
        <v>0</v>
      </c>
      <c r="I129" s="72">
        <f t="shared" si="7"/>
        <v>0</v>
      </c>
    </row>
    <row r="130" spans="1:9" ht="15">
      <c r="A130" s="44"/>
      <c r="B130" s="55" t="s">
        <v>240</v>
      </c>
      <c r="C130" s="233" t="s">
        <v>198</v>
      </c>
      <c r="D130" s="72">
        <v>0</v>
      </c>
      <c r="E130" s="283">
        <v>0</v>
      </c>
      <c r="F130" s="72">
        <f t="shared" si="6"/>
        <v>0</v>
      </c>
      <c r="G130" s="72">
        <v>0</v>
      </c>
      <c r="H130" s="72">
        <v>0</v>
      </c>
      <c r="I130" s="72">
        <f t="shared" si="7"/>
        <v>0</v>
      </c>
    </row>
    <row r="131" spans="1:9" ht="15">
      <c r="A131" s="44"/>
      <c r="B131" s="55" t="s">
        <v>241</v>
      </c>
      <c r="C131" s="233" t="s">
        <v>199</v>
      </c>
      <c r="D131" s="72">
        <v>0</v>
      </c>
      <c r="E131" s="283">
        <v>0</v>
      </c>
      <c r="F131" s="72">
        <f t="shared" si="6"/>
        <v>0</v>
      </c>
      <c r="G131" s="72">
        <v>0</v>
      </c>
      <c r="H131" s="72">
        <v>0</v>
      </c>
      <c r="I131" s="72">
        <f t="shared" si="7"/>
        <v>0</v>
      </c>
    </row>
    <row r="132" spans="1:9" ht="15">
      <c r="A132" s="48"/>
      <c r="B132" s="51" t="s">
        <v>242</v>
      </c>
      <c r="C132" s="234"/>
      <c r="D132" s="52">
        <f>SUM(D133:D135)</f>
        <v>0</v>
      </c>
      <c r="E132" s="284">
        <f>SUM(E133:E135)</f>
        <v>0</v>
      </c>
      <c r="F132" s="52">
        <f t="shared" si="6"/>
        <v>0</v>
      </c>
      <c r="G132" s="52">
        <f>SUM(G133:G135)</f>
        <v>0</v>
      </c>
      <c r="H132" s="52">
        <f>SUM(H133:H135)</f>
        <v>0</v>
      </c>
      <c r="I132" s="52">
        <f t="shared" si="7"/>
        <v>0</v>
      </c>
    </row>
    <row r="133" spans="1:9" ht="15">
      <c r="A133" s="44"/>
      <c r="B133" s="55" t="s">
        <v>32</v>
      </c>
      <c r="C133" s="233" t="s">
        <v>200</v>
      </c>
      <c r="D133" s="72">
        <v>0</v>
      </c>
      <c r="E133" s="283">
        <v>0</v>
      </c>
      <c r="F133" s="72">
        <f t="shared" si="6"/>
        <v>0</v>
      </c>
      <c r="G133" s="72">
        <v>0</v>
      </c>
      <c r="H133" s="72">
        <v>0</v>
      </c>
      <c r="I133" s="72">
        <f t="shared" si="7"/>
        <v>0</v>
      </c>
    </row>
    <row r="134" spans="1:9" ht="15">
      <c r="A134" s="44"/>
      <c r="B134" s="55" t="s">
        <v>33</v>
      </c>
      <c r="C134" s="233" t="s">
        <v>201</v>
      </c>
      <c r="D134" s="72">
        <v>0</v>
      </c>
      <c r="E134" s="283">
        <v>0</v>
      </c>
      <c r="F134" s="72">
        <f t="shared" si="6"/>
        <v>0</v>
      </c>
      <c r="G134" s="72">
        <v>0</v>
      </c>
      <c r="H134" s="72">
        <v>0</v>
      </c>
      <c r="I134" s="72">
        <f t="shared" si="7"/>
        <v>0</v>
      </c>
    </row>
    <row r="135" spans="1:9" ht="15">
      <c r="A135" s="44"/>
      <c r="B135" s="55" t="s">
        <v>90</v>
      </c>
      <c r="C135" s="233" t="s">
        <v>202</v>
      </c>
      <c r="D135" s="72">
        <v>0</v>
      </c>
      <c r="E135" s="283">
        <v>0</v>
      </c>
      <c r="F135" s="72">
        <f t="shared" si="6"/>
        <v>0</v>
      </c>
      <c r="G135" s="72">
        <v>0</v>
      </c>
      <c r="H135" s="72">
        <v>0</v>
      </c>
      <c r="I135" s="72">
        <f t="shared" si="7"/>
        <v>0</v>
      </c>
    </row>
    <row r="136" spans="1:9" ht="15">
      <c r="A136" s="48"/>
      <c r="B136" s="51" t="s">
        <v>243</v>
      </c>
      <c r="C136" s="234"/>
      <c r="D136" s="52">
        <f>SUM(D137:D143)</f>
        <v>0</v>
      </c>
      <c r="E136" s="284">
        <f>SUM(E137:E143)</f>
        <v>0</v>
      </c>
      <c r="F136" s="52">
        <f t="shared" si="6"/>
        <v>0</v>
      </c>
      <c r="G136" s="52">
        <f>SUM(G137:G143)</f>
        <v>0</v>
      </c>
      <c r="H136" s="52">
        <f>SUM(H137:H143)</f>
        <v>0</v>
      </c>
      <c r="I136" s="52">
        <f t="shared" si="7"/>
        <v>0</v>
      </c>
    </row>
    <row r="137" spans="1:9" ht="15">
      <c r="A137" s="44"/>
      <c r="B137" s="55" t="s">
        <v>35</v>
      </c>
      <c r="C137" s="233" t="s">
        <v>203</v>
      </c>
      <c r="D137" s="72">
        <v>0</v>
      </c>
      <c r="E137" s="283">
        <v>0</v>
      </c>
      <c r="F137" s="72">
        <f t="shared" si="6"/>
        <v>0</v>
      </c>
      <c r="G137" s="72">
        <v>0</v>
      </c>
      <c r="H137" s="72">
        <v>0</v>
      </c>
      <c r="I137" s="72">
        <f t="shared" si="7"/>
        <v>0</v>
      </c>
    </row>
    <row r="138" spans="1:9" ht="15">
      <c r="A138" s="44"/>
      <c r="B138" s="55" t="s">
        <v>36</v>
      </c>
      <c r="C138" s="233" t="s">
        <v>204</v>
      </c>
      <c r="D138" s="72">
        <v>0</v>
      </c>
      <c r="E138" s="283">
        <v>0</v>
      </c>
      <c r="F138" s="72">
        <f t="shared" si="6"/>
        <v>0</v>
      </c>
      <c r="G138" s="72">
        <v>0</v>
      </c>
      <c r="H138" s="72">
        <v>0</v>
      </c>
      <c r="I138" s="72">
        <f t="shared" si="7"/>
        <v>0</v>
      </c>
    </row>
    <row r="139" spans="1:9" ht="15">
      <c r="A139" s="44"/>
      <c r="B139" s="55" t="s">
        <v>37</v>
      </c>
      <c r="C139" s="233" t="s">
        <v>205</v>
      </c>
      <c r="D139" s="72">
        <v>0</v>
      </c>
      <c r="E139" s="283">
        <v>0</v>
      </c>
      <c r="F139" s="72">
        <f t="shared" ref="F139:F156" si="8">+D139+E139</f>
        <v>0</v>
      </c>
      <c r="G139" s="72">
        <v>0</v>
      </c>
      <c r="H139" s="72">
        <v>0</v>
      </c>
      <c r="I139" s="72">
        <f t="shared" ref="I139:I156" si="9">+F139-G139</f>
        <v>0</v>
      </c>
    </row>
    <row r="140" spans="1:9" ht="15">
      <c r="A140" s="44"/>
      <c r="B140" s="55" t="s">
        <v>38</v>
      </c>
      <c r="C140" s="233" t="s">
        <v>206</v>
      </c>
      <c r="D140" s="72">
        <v>0</v>
      </c>
      <c r="E140" s="283">
        <v>0</v>
      </c>
      <c r="F140" s="72">
        <f t="shared" si="8"/>
        <v>0</v>
      </c>
      <c r="G140" s="72">
        <v>0</v>
      </c>
      <c r="H140" s="72">
        <v>0</v>
      </c>
      <c r="I140" s="72">
        <f t="shared" si="9"/>
        <v>0</v>
      </c>
    </row>
    <row r="141" spans="1:9" ht="15">
      <c r="A141" s="44"/>
      <c r="B141" s="55" t="s">
        <v>244</v>
      </c>
      <c r="C141" s="233" t="s">
        <v>207</v>
      </c>
      <c r="D141" s="72">
        <v>0</v>
      </c>
      <c r="E141" s="283">
        <v>0</v>
      </c>
      <c r="F141" s="72">
        <f t="shared" si="8"/>
        <v>0</v>
      </c>
      <c r="G141" s="72">
        <v>0</v>
      </c>
      <c r="H141" s="72">
        <v>0</v>
      </c>
      <c r="I141" s="72">
        <f t="shared" si="9"/>
        <v>0</v>
      </c>
    </row>
    <row r="142" spans="1:9" ht="15">
      <c r="A142" s="44"/>
      <c r="B142" s="55" t="s">
        <v>245</v>
      </c>
      <c r="C142" s="233" t="s">
        <v>208</v>
      </c>
      <c r="D142" s="72">
        <v>0</v>
      </c>
      <c r="E142" s="283">
        <v>0</v>
      </c>
      <c r="F142" s="72">
        <f t="shared" si="8"/>
        <v>0</v>
      </c>
      <c r="G142" s="72">
        <v>0</v>
      </c>
      <c r="H142" s="72">
        <v>0</v>
      </c>
      <c r="I142" s="72">
        <f t="shared" si="9"/>
        <v>0</v>
      </c>
    </row>
    <row r="143" spans="1:9" ht="15">
      <c r="A143" s="44"/>
      <c r="B143" s="55" t="s">
        <v>246</v>
      </c>
      <c r="C143" s="233" t="s">
        <v>209</v>
      </c>
      <c r="D143" s="72">
        <v>0</v>
      </c>
      <c r="E143" s="283">
        <v>0</v>
      </c>
      <c r="F143" s="72">
        <f t="shared" si="8"/>
        <v>0</v>
      </c>
      <c r="G143" s="72">
        <v>0</v>
      </c>
      <c r="H143" s="72">
        <v>0</v>
      </c>
      <c r="I143" s="72">
        <f t="shared" si="9"/>
        <v>0</v>
      </c>
    </row>
    <row r="144" spans="1:9" ht="15">
      <c r="A144" s="48"/>
      <c r="B144" s="51" t="s">
        <v>247</v>
      </c>
      <c r="C144" s="234"/>
      <c r="D144" s="52">
        <f>SUM(D145:D147)</f>
        <v>0</v>
      </c>
      <c r="E144" s="284">
        <f>SUM(E145:E147)</f>
        <v>0</v>
      </c>
      <c r="F144" s="52">
        <f t="shared" si="8"/>
        <v>0</v>
      </c>
      <c r="G144" s="52">
        <f>SUM(G145:G147)</f>
        <v>0</v>
      </c>
      <c r="H144" s="52">
        <f>SUM(H145:H147)</f>
        <v>0</v>
      </c>
      <c r="I144" s="52">
        <f t="shared" si="9"/>
        <v>0</v>
      </c>
    </row>
    <row r="145" spans="1:9" ht="15">
      <c r="A145" s="44"/>
      <c r="B145" s="55" t="s">
        <v>103</v>
      </c>
      <c r="C145" s="233" t="s">
        <v>210</v>
      </c>
      <c r="D145" s="72">
        <v>0</v>
      </c>
      <c r="E145" s="283">
        <v>0</v>
      </c>
      <c r="F145" s="72">
        <f t="shared" si="8"/>
        <v>0</v>
      </c>
      <c r="G145" s="72">
        <v>0</v>
      </c>
      <c r="H145" s="72">
        <v>0</v>
      </c>
      <c r="I145" s="72">
        <f t="shared" si="9"/>
        <v>0</v>
      </c>
    </row>
    <row r="146" spans="1:9" ht="15">
      <c r="A146" s="44"/>
      <c r="B146" s="55" t="s">
        <v>104</v>
      </c>
      <c r="C146" s="233" t="s">
        <v>211</v>
      </c>
      <c r="D146" s="72">
        <v>0</v>
      </c>
      <c r="E146" s="283">
        <v>0</v>
      </c>
      <c r="F146" s="72">
        <f t="shared" si="8"/>
        <v>0</v>
      </c>
      <c r="G146" s="72">
        <v>0</v>
      </c>
      <c r="H146" s="72">
        <v>0</v>
      </c>
      <c r="I146" s="72">
        <f t="shared" si="9"/>
        <v>0</v>
      </c>
    </row>
    <row r="147" spans="1:9" ht="15">
      <c r="A147" s="44"/>
      <c r="B147" s="55" t="s">
        <v>105</v>
      </c>
      <c r="C147" s="233" t="s">
        <v>212</v>
      </c>
      <c r="D147" s="72">
        <v>0</v>
      </c>
      <c r="E147" s="283">
        <v>0</v>
      </c>
      <c r="F147" s="72">
        <f t="shared" si="8"/>
        <v>0</v>
      </c>
      <c r="G147" s="72">
        <v>0</v>
      </c>
      <c r="H147" s="72">
        <v>0</v>
      </c>
      <c r="I147" s="72">
        <f t="shared" si="9"/>
        <v>0</v>
      </c>
    </row>
    <row r="148" spans="1:9" ht="15">
      <c r="A148" s="48"/>
      <c r="B148" s="51" t="s">
        <v>248</v>
      </c>
      <c r="C148" s="234"/>
      <c r="D148" s="52">
        <f>SUM(D149:D155)</f>
        <v>0</v>
      </c>
      <c r="E148" s="284">
        <f>SUM(E149:E155)</f>
        <v>0</v>
      </c>
      <c r="F148" s="52">
        <f t="shared" si="8"/>
        <v>0</v>
      </c>
      <c r="G148" s="52">
        <f>SUM(G149:G155)</f>
        <v>0</v>
      </c>
      <c r="H148" s="52">
        <f>SUM(H149:H155)</f>
        <v>0</v>
      </c>
      <c r="I148" s="52">
        <f t="shared" si="9"/>
        <v>0</v>
      </c>
    </row>
    <row r="149" spans="1:9" ht="15">
      <c r="A149" s="44"/>
      <c r="B149" s="55" t="s">
        <v>249</v>
      </c>
      <c r="C149" s="233" t="s">
        <v>213</v>
      </c>
      <c r="D149" s="72">
        <v>0</v>
      </c>
      <c r="E149" s="283">
        <v>0</v>
      </c>
      <c r="F149" s="72">
        <f t="shared" si="8"/>
        <v>0</v>
      </c>
      <c r="G149" s="72">
        <v>0</v>
      </c>
      <c r="H149" s="72">
        <v>0</v>
      </c>
      <c r="I149" s="72">
        <f t="shared" si="9"/>
        <v>0</v>
      </c>
    </row>
    <row r="150" spans="1:9" ht="15">
      <c r="A150" s="44"/>
      <c r="B150" s="55" t="s">
        <v>250</v>
      </c>
      <c r="C150" s="233" t="s">
        <v>214</v>
      </c>
      <c r="D150" s="72">
        <v>0</v>
      </c>
      <c r="E150" s="283">
        <v>0</v>
      </c>
      <c r="F150" s="72">
        <f t="shared" si="8"/>
        <v>0</v>
      </c>
      <c r="G150" s="72">
        <v>0</v>
      </c>
      <c r="H150" s="72">
        <v>0</v>
      </c>
      <c r="I150" s="72">
        <f t="shared" si="9"/>
        <v>0</v>
      </c>
    </row>
    <row r="151" spans="1:9" ht="15">
      <c r="A151" s="44"/>
      <c r="B151" s="55" t="s">
        <v>251</v>
      </c>
      <c r="C151" s="233" t="s">
        <v>215</v>
      </c>
      <c r="D151" s="72">
        <v>0</v>
      </c>
      <c r="E151" s="283">
        <v>0</v>
      </c>
      <c r="F151" s="72">
        <f t="shared" si="8"/>
        <v>0</v>
      </c>
      <c r="G151" s="72">
        <v>0</v>
      </c>
      <c r="H151" s="72">
        <v>0</v>
      </c>
      <c r="I151" s="72">
        <f t="shared" si="9"/>
        <v>0</v>
      </c>
    </row>
    <row r="152" spans="1:9" ht="15">
      <c r="A152" s="44"/>
      <c r="B152" s="55" t="s">
        <v>252</v>
      </c>
      <c r="C152" s="233" t="s">
        <v>216</v>
      </c>
      <c r="D152" s="72">
        <v>0</v>
      </c>
      <c r="E152" s="283">
        <v>0</v>
      </c>
      <c r="F152" s="72">
        <f t="shared" si="8"/>
        <v>0</v>
      </c>
      <c r="G152" s="72">
        <v>0</v>
      </c>
      <c r="H152" s="72">
        <v>0</v>
      </c>
      <c r="I152" s="72">
        <f t="shared" si="9"/>
        <v>0</v>
      </c>
    </row>
    <row r="153" spans="1:9" ht="15">
      <c r="A153" s="44"/>
      <c r="B153" s="55" t="s">
        <v>253</v>
      </c>
      <c r="C153" s="233" t="s">
        <v>217</v>
      </c>
      <c r="D153" s="72">
        <v>0</v>
      </c>
      <c r="E153" s="283">
        <v>0</v>
      </c>
      <c r="F153" s="72">
        <f t="shared" si="8"/>
        <v>0</v>
      </c>
      <c r="G153" s="72">
        <v>0</v>
      </c>
      <c r="H153" s="72">
        <v>0</v>
      </c>
      <c r="I153" s="72">
        <f t="shared" si="9"/>
        <v>0</v>
      </c>
    </row>
    <row r="154" spans="1:9" ht="15">
      <c r="A154" s="44"/>
      <c r="B154" s="55" t="s">
        <v>254</v>
      </c>
      <c r="C154" s="233" t="s">
        <v>218</v>
      </c>
      <c r="D154" s="72">
        <v>0</v>
      </c>
      <c r="E154" s="283">
        <v>0</v>
      </c>
      <c r="F154" s="72">
        <f t="shared" si="8"/>
        <v>0</v>
      </c>
      <c r="G154" s="72">
        <v>0</v>
      </c>
      <c r="H154" s="72">
        <v>0</v>
      </c>
      <c r="I154" s="72">
        <f t="shared" si="9"/>
        <v>0</v>
      </c>
    </row>
    <row r="155" spans="1:9" ht="15">
      <c r="A155" s="44"/>
      <c r="B155" s="56" t="s">
        <v>255</v>
      </c>
      <c r="C155" s="236" t="s">
        <v>219</v>
      </c>
      <c r="D155" s="73">
        <v>0</v>
      </c>
      <c r="E155" s="285">
        <v>0</v>
      </c>
      <c r="F155" s="73">
        <f t="shared" si="8"/>
        <v>0</v>
      </c>
      <c r="G155" s="73">
        <v>0</v>
      </c>
      <c r="H155" s="73">
        <v>0</v>
      </c>
      <c r="I155" s="73">
        <f t="shared" si="9"/>
        <v>0</v>
      </c>
    </row>
    <row r="156" spans="1:9" ht="15">
      <c r="A156" s="44"/>
      <c r="B156" s="53" t="s">
        <v>508</v>
      </c>
      <c r="C156" s="269"/>
      <c r="D156" s="54">
        <f>+D10+D83</f>
        <v>25409097</v>
      </c>
      <c r="E156" s="286">
        <f>+E10+E83</f>
        <v>2561032.4099999997</v>
      </c>
      <c r="F156" s="54">
        <f t="shared" si="8"/>
        <v>27970129.41</v>
      </c>
      <c r="G156" s="54">
        <f>+G10+G83</f>
        <v>26818314.589999996</v>
      </c>
      <c r="H156" s="54">
        <f>+H10+H83</f>
        <v>26805925.669999994</v>
      </c>
      <c r="I156" s="54">
        <f t="shared" si="9"/>
        <v>1151814.820000004</v>
      </c>
    </row>
    <row r="157" spans="1:9">
      <c r="G157" s="69"/>
    </row>
    <row r="158" spans="1:9">
      <c r="G158" s="69"/>
    </row>
  </sheetData>
  <mergeCells count="7">
    <mergeCell ref="B2:I2"/>
    <mergeCell ref="B3:I3"/>
    <mergeCell ref="B4:I4"/>
    <mergeCell ref="B5:I5"/>
    <mergeCell ref="B7:C9"/>
    <mergeCell ref="D7:H7"/>
    <mergeCell ref="I7:I8"/>
  </mergeCells>
  <printOptions horizontalCentered="1"/>
  <pageMargins left="0.31496062992125984" right="0.31496062992125984" top="0.74803149606299213" bottom="0.35433070866141736" header="0.31496062992125984" footer="0.31496062992125984"/>
  <pageSetup scale="72" fitToHeight="4" orientation="landscape" r:id="rId1"/>
  <rowBreaks count="1" manualBreakCount="1">
    <brk id="82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4"/>
  <sheetViews>
    <sheetView workbookViewId="0">
      <selection activeCell="F22" sqref="F22"/>
    </sheetView>
  </sheetViews>
  <sheetFormatPr baseColWidth="10" defaultColWidth="12.5703125" defaultRowHeight="15"/>
  <cols>
    <col min="1" max="1" width="45" style="127" customWidth="1"/>
    <col min="2" max="2" width="20.5703125" style="127" customWidth="1"/>
    <col min="3" max="7" width="20.7109375" style="127" customWidth="1"/>
    <col min="8" max="8" width="1.5703125" style="127" customWidth="1"/>
    <col min="9" max="20" width="12.5703125" style="127" customWidth="1"/>
    <col min="21" max="16384" width="12.5703125" style="127"/>
  </cols>
  <sheetData>
    <row r="1" spans="1:8" s="116" customFormat="1">
      <c r="A1" s="416" t="str">
        <f>+'F5. EAID'!A2:G2</f>
        <v>FISCALIA ESPECIALIZADA EN COMBATE A LA CORRUPCIÓN DEL ESTADO DE DURANGO</v>
      </c>
      <c r="B1" s="417"/>
      <c r="C1" s="417"/>
      <c r="D1" s="417"/>
      <c r="E1" s="417"/>
      <c r="F1" s="417"/>
      <c r="G1" s="418"/>
    </row>
    <row r="2" spans="1:8" s="116" customFormat="1">
      <c r="A2" s="419" t="s">
        <v>466</v>
      </c>
      <c r="B2" s="395"/>
      <c r="C2" s="395"/>
      <c r="D2" s="395"/>
      <c r="E2" s="395"/>
      <c r="F2" s="395"/>
      <c r="G2" s="420"/>
    </row>
    <row r="3" spans="1:8" s="116" customFormat="1">
      <c r="A3" s="421" t="s">
        <v>467</v>
      </c>
      <c r="B3" s="398"/>
      <c r="C3" s="398"/>
      <c r="D3" s="398"/>
      <c r="E3" s="398"/>
      <c r="F3" s="398"/>
      <c r="G3" s="422"/>
    </row>
    <row r="4" spans="1:8" s="116" customFormat="1">
      <c r="A4" s="421" t="s">
        <v>548</v>
      </c>
      <c r="B4" s="398"/>
      <c r="C4" s="398"/>
      <c r="D4" s="398"/>
      <c r="E4" s="398"/>
      <c r="F4" s="398"/>
      <c r="G4" s="422"/>
    </row>
    <row r="5" spans="1:8" s="116" customFormat="1" ht="15.75" thickBot="1">
      <c r="A5" s="423" t="s">
        <v>4</v>
      </c>
      <c r="B5" s="424"/>
      <c r="C5" s="424"/>
      <c r="D5" s="424"/>
      <c r="E5" s="424"/>
      <c r="F5" s="424"/>
      <c r="G5" s="425"/>
    </row>
    <row r="6" spans="1:8" s="118" customFormat="1" ht="7.5" customHeight="1" thickBot="1">
      <c r="A6" s="117"/>
      <c r="B6" s="117"/>
      <c r="C6" s="117"/>
      <c r="D6" s="117"/>
      <c r="E6" s="117"/>
      <c r="F6" s="117"/>
      <c r="G6" s="117"/>
    </row>
    <row r="7" spans="1:8" s="116" customFormat="1" ht="15.75" thickBot="1">
      <c r="A7" s="413" t="s">
        <v>128</v>
      </c>
      <c r="B7" s="415" t="s">
        <v>452</v>
      </c>
      <c r="C7" s="415"/>
      <c r="D7" s="415"/>
      <c r="E7" s="415"/>
      <c r="F7" s="415"/>
      <c r="G7" s="413" t="s">
        <v>149</v>
      </c>
    </row>
    <row r="8" spans="1:8" s="116" customFormat="1" ht="30.75" thickBot="1">
      <c r="A8" s="414"/>
      <c r="B8" s="175" t="s">
        <v>150</v>
      </c>
      <c r="C8" s="176" t="s">
        <v>151</v>
      </c>
      <c r="D8" s="175" t="s">
        <v>152</v>
      </c>
      <c r="E8" s="175" t="s">
        <v>153</v>
      </c>
      <c r="F8" s="175" t="s">
        <v>154</v>
      </c>
      <c r="G8" s="414"/>
    </row>
    <row r="9" spans="1:8" s="119" customFormat="1">
      <c r="A9" s="237" t="s">
        <v>527</v>
      </c>
      <c r="B9" s="238">
        <f t="shared" ref="B9:G9" si="0">SUM(B10:B22)</f>
        <v>25409097</v>
      </c>
      <c r="C9" s="238">
        <f t="shared" si="0"/>
        <v>2564272.4099999997</v>
      </c>
      <c r="D9" s="238">
        <f t="shared" si="0"/>
        <v>27973369.41</v>
      </c>
      <c r="E9" s="238">
        <f t="shared" si="0"/>
        <v>26821284.59</v>
      </c>
      <c r="F9" s="238">
        <f t="shared" si="0"/>
        <v>26808895.669999998</v>
      </c>
      <c r="G9" s="238">
        <f t="shared" si="0"/>
        <v>1152084.8200000003</v>
      </c>
    </row>
    <row r="10" spans="1:8" s="241" customFormat="1">
      <c r="A10" s="289" t="s">
        <v>528</v>
      </c>
      <c r="B10" s="290">
        <v>4781213</v>
      </c>
      <c r="C10" s="292">
        <v>-683662.87</v>
      </c>
      <c r="D10" s="277">
        <f>B10+C10</f>
        <v>4097550.13</v>
      </c>
      <c r="E10" s="294">
        <v>4097550.13</v>
      </c>
      <c r="F10" s="296">
        <v>4097550.13</v>
      </c>
      <c r="G10" s="277">
        <f>+D10-E10</f>
        <v>0</v>
      </c>
      <c r="H10" s="240"/>
    </row>
    <row r="11" spans="1:8" s="241" customFormat="1">
      <c r="A11" s="289" t="s">
        <v>537</v>
      </c>
      <c r="B11" s="291">
        <v>1000</v>
      </c>
      <c r="C11" s="293">
        <v>24853.01</v>
      </c>
      <c r="D11" s="277">
        <f>B11+C11</f>
        <v>25853.01</v>
      </c>
      <c r="E11" s="295">
        <v>25583.01</v>
      </c>
      <c r="F11" s="297">
        <v>25583.01</v>
      </c>
      <c r="G11" s="277">
        <f t="shared" ref="G11:G22" si="1">+D11-E11</f>
        <v>270</v>
      </c>
      <c r="H11" s="242"/>
    </row>
    <row r="12" spans="1:8" s="241" customFormat="1">
      <c r="A12" s="289" t="s">
        <v>529</v>
      </c>
      <c r="B12" s="291">
        <v>1950262</v>
      </c>
      <c r="C12" s="293">
        <v>286083.67</v>
      </c>
      <c r="D12" s="277">
        <f t="shared" ref="D12:D22" si="2">B12+C12</f>
        <v>2236345.67</v>
      </c>
      <c r="E12" s="295">
        <v>2236345.67</v>
      </c>
      <c r="F12" s="297">
        <v>2236345.67</v>
      </c>
      <c r="G12" s="277">
        <f t="shared" si="1"/>
        <v>0</v>
      </c>
      <c r="H12" s="242"/>
    </row>
    <row r="13" spans="1:8" s="241" customFormat="1">
      <c r="A13" s="288" t="s">
        <v>538</v>
      </c>
      <c r="B13" s="291">
        <v>3591143</v>
      </c>
      <c r="C13" s="293">
        <v>445195.64</v>
      </c>
      <c r="D13" s="277">
        <f t="shared" si="2"/>
        <v>4036338.64</v>
      </c>
      <c r="E13" s="295">
        <v>4036338.64</v>
      </c>
      <c r="F13" s="297">
        <v>4036338.64</v>
      </c>
      <c r="G13" s="277">
        <f t="shared" si="1"/>
        <v>0</v>
      </c>
      <c r="H13" s="242"/>
    </row>
    <row r="14" spans="1:8" s="241" customFormat="1">
      <c r="A14" s="288" t="s">
        <v>534</v>
      </c>
      <c r="B14" s="291">
        <v>0</v>
      </c>
      <c r="C14" s="293">
        <v>585902.27</v>
      </c>
      <c r="D14" s="277">
        <f t="shared" si="2"/>
        <v>585902.27</v>
      </c>
      <c r="E14" s="295">
        <v>585902.27</v>
      </c>
      <c r="F14" s="297">
        <v>585902.27</v>
      </c>
      <c r="G14" s="277">
        <f t="shared" si="1"/>
        <v>0</v>
      </c>
      <c r="H14" s="242"/>
    </row>
    <row r="15" spans="1:8" s="241" customFormat="1">
      <c r="A15" s="288" t="s">
        <v>543</v>
      </c>
      <c r="B15" s="297">
        <v>0</v>
      </c>
      <c r="C15" s="297">
        <v>513498.69</v>
      </c>
      <c r="D15" s="277">
        <f t="shared" ref="D15" si="3">B15+C15</f>
        <v>513498.69</v>
      </c>
      <c r="E15" s="297">
        <v>513498.69</v>
      </c>
      <c r="F15" s="297">
        <v>513498.69</v>
      </c>
      <c r="G15" s="277">
        <f t="shared" ref="G15" si="4">+D15-E15</f>
        <v>0</v>
      </c>
      <c r="H15" s="242"/>
    </row>
    <row r="16" spans="1:8" s="241" customFormat="1" ht="25.5">
      <c r="A16" s="288" t="s">
        <v>535</v>
      </c>
      <c r="B16" s="291">
        <v>2121793</v>
      </c>
      <c r="C16" s="293">
        <v>-31667.77</v>
      </c>
      <c r="D16" s="277">
        <f t="shared" si="2"/>
        <v>2090125.23</v>
      </c>
      <c r="E16" s="295">
        <v>2090125.23</v>
      </c>
      <c r="F16" s="297">
        <v>2090125.23</v>
      </c>
      <c r="G16" s="277">
        <f t="shared" si="1"/>
        <v>0</v>
      </c>
      <c r="H16" s="242"/>
    </row>
    <row r="17" spans="1:8" s="241" customFormat="1">
      <c r="A17" s="288" t="s">
        <v>536</v>
      </c>
      <c r="B17" s="291">
        <v>1846567</v>
      </c>
      <c r="C17" s="293">
        <v>-314710.76</v>
      </c>
      <c r="D17" s="277">
        <f t="shared" si="2"/>
        <v>1531856.24</v>
      </c>
      <c r="E17" s="295">
        <v>1531856.24</v>
      </c>
      <c r="F17" s="297">
        <v>1531856.24</v>
      </c>
      <c r="G17" s="277">
        <f t="shared" si="1"/>
        <v>0</v>
      </c>
      <c r="H17" s="242"/>
    </row>
    <row r="18" spans="1:8" s="241" customFormat="1">
      <c r="A18" s="288" t="s">
        <v>539</v>
      </c>
      <c r="B18" s="291">
        <v>1709244</v>
      </c>
      <c r="C18" s="293">
        <v>201767.98</v>
      </c>
      <c r="D18" s="277">
        <f t="shared" si="2"/>
        <v>1911011.98</v>
      </c>
      <c r="E18" s="295">
        <v>1911011.98</v>
      </c>
      <c r="F18" s="297">
        <v>1911011.97</v>
      </c>
      <c r="G18" s="277">
        <f t="shared" si="1"/>
        <v>0</v>
      </c>
      <c r="H18" s="242"/>
    </row>
    <row r="19" spans="1:8" s="241" customFormat="1">
      <c r="A19" s="288" t="s">
        <v>530</v>
      </c>
      <c r="B19" s="291">
        <v>1979780</v>
      </c>
      <c r="C19" s="293">
        <v>566685.6</v>
      </c>
      <c r="D19" s="277">
        <f t="shared" si="2"/>
        <v>2546465.6</v>
      </c>
      <c r="E19" s="295">
        <v>2546465.6</v>
      </c>
      <c r="F19" s="297">
        <v>2546465.6</v>
      </c>
      <c r="G19" s="277">
        <f t="shared" si="1"/>
        <v>0</v>
      </c>
      <c r="H19" s="242"/>
    </row>
    <row r="20" spans="1:8" s="241" customFormat="1">
      <c r="A20" s="288" t="s">
        <v>531</v>
      </c>
      <c r="B20" s="291">
        <v>1942643</v>
      </c>
      <c r="C20" s="293">
        <v>153882.94</v>
      </c>
      <c r="D20" s="277">
        <f t="shared" si="2"/>
        <v>2096525.94</v>
      </c>
      <c r="E20" s="295">
        <v>2096525.94</v>
      </c>
      <c r="F20" s="297">
        <v>2096525.94</v>
      </c>
      <c r="G20" s="277">
        <f t="shared" si="1"/>
        <v>0</v>
      </c>
      <c r="H20" s="242"/>
    </row>
    <row r="21" spans="1:8" s="241" customFormat="1">
      <c r="A21" s="288" t="s">
        <v>532</v>
      </c>
      <c r="B21" s="291">
        <v>4698252</v>
      </c>
      <c r="C21" s="293">
        <v>860773.88</v>
      </c>
      <c r="D21" s="277">
        <f t="shared" si="2"/>
        <v>5559025.8799999999</v>
      </c>
      <c r="E21" s="295">
        <v>4407211.0599999996</v>
      </c>
      <c r="F21" s="297">
        <v>4394822.1500000004</v>
      </c>
      <c r="G21" s="277">
        <f t="shared" si="1"/>
        <v>1151814.8200000003</v>
      </c>
      <c r="H21" s="242"/>
    </row>
    <row r="22" spans="1:8" s="241" customFormat="1">
      <c r="A22" s="288" t="s">
        <v>540</v>
      </c>
      <c r="B22" s="291">
        <v>787200</v>
      </c>
      <c r="C22" s="293">
        <v>-44329.87</v>
      </c>
      <c r="D22" s="277">
        <f t="shared" si="2"/>
        <v>742870.13</v>
      </c>
      <c r="E22" s="295">
        <v>742870.13</v>
      </c>
      <c r="F22" s="297">
        <v>742870.13</v>
      </c>
      <c r="G22" s="277">
        <f t="shared" si="1"/>
        <v>0</v>
      </c>
      <c r="H22" s="242"/>
    </row>
    <row r="23" spans="1:8" s="121" customFormat="1">
      <c r="A23" s="237" t="s">
        <v>468</v>
      </c>
      <c r="B23" s="243">
        <f t="shared" ref="B23:F23" si="5">SUM(B24:B31)</f>
        <v>0</v>
      </c>
      <c r="C23" s="243">
        <f t="shared" si="5"/>
        <v>0</v>
      </c>
      <c r="D23" s="243">
        <f t="shared" si="5"/>
        <v>0</v>
      </c>
      <c r="E23" s="243">
        <f t="shared" si="5"/>
        <v>0</v>
      </c>
      <c r="F23" s="243">
        <f t="shared" si="5"/>
        <v>0</v>
      </c>
      <c r="G23" s="243">
        <f t="shared" ref="G23:G31" si="6">+D23-E23</f>
        <v>0</v>
      </c>
      <c r="H23" s="120"/>
    </row>
    <row r="24" spans="1:8" s="241" customFormat="1">
      <c r="A24" s="141" t="s">
        <v>518</v>
      </c>
      <c r="B24" s="239">
        <v>0</v>
      </c>
      <c r="C24" s="239">
        <v>0</v>
      </c>
      <c r="D24" s="239">
        <f t="shared" ref="D24:D31" si="7">+B24+C24</f>
        <v>0</v>
      </c>
      <c r="E24" s="239">
        <v>0</v>
      </c>
      <c r="F24" s="239">
        <v>0</v>
      </c>
      <c r="G24" s="239">
        <f t="shared" si="6"/>
        <v>0</v>
      </c>
      <c r="H24" s="240"/>
    </row>
    <row r="25" spans="1:8" s="241" customFormat="1">
      <c r="A25" s="141" t="s">
        <v>519</v>
      </c>
      <c r="B25" s="239">
        <v>0</v>
      </c>
      <c r="C25" s="239">
        <v>0</v>
      </c>
      <c r="D25" s="239">
        <f t="shared" si="7"/>
        <v>0</v>
      </c>
      <c r="E25" s="239">
        <v>0</v>
      </c>
      <c r="F25" s="239">
        <v>0</v>
      </c>
      <c r="G25" s="239">
        <f t="shared" si="6"/>
        <v>0</v>
      </c>
      <c r="H25" s="242"/>
    </row>
    <row r="26" spans="1:8" s="241" customFormat="1">
      <c r="A26" s="141" t="s">
        <v>520</v>
      </c>
      <c r="B26" s="239">
        <v>0</v>
      </c>
      <c r="C26" s="239">
        <v>0</v>
      </c>
      <c r="D26" s="239">
        <f t="shared" si="7"/>
        <v>0</v>
      </c>
      <c r="E26" s="239">
        <v>0</v>
      </c>
      <c r="F26" s="239">
        <v>0</v>
      </c>
      <c r="G26" s="239">
        <f t="shared" si="6"/>
        <v>0</v>
      </c>
      <c r="H26" s="242"/>
    </row>
    <row r="27" spans="1:8" s="241" customFormat="1">
      <c r="A27" s="141" t="s">
        <v>521</v>
      </c>
      <c r="B27" s="239">
        <v>0</v>
      </c>
      <c r="C27" s="239">
        <v>0</v>
      </c>
      <c r="D27" s="239">
        <f t="shared" si="7"/>
        <v>0</v>
      </c>
      <c r="E27" s="239">
        <v>0</v>
      </c>
      <c r="F27" s="239">
        <v>0</v>
      </c>
      <c r="G27" s="239">
        <f t="shared" si="6"/>
        <v>0</v>
      </c>
      <c r="H27" s="242"/>
    </row>
    <row r="28" spans="1:8" s="241" customFormat="1">
      <c r="A28" s="141" t="s">
        <v>522</v>
      </c>
      <c r="B28" s="239">
        <v>0</v>
      </c>
      <c r="C28" s="239">
        <v>0</v>
      </c>
      <c r="D28" s="239">
        <f t="shared" si="7"/>
        <v>0</v>
      </c>
      <c r="E28" s="239">
        <v>0</v>
      </c>
      <c r="F28" s="239">
        <v>0</v>
      </c>
      <c r="G28" s="239">
        <f t="shared" si="6"/>
        <v>0</v>
      </c>
      <c r="H28" s="242"/>
    </row>
    <row r="29" spans="1:8" s="241" customFormat="1">
      <c r="A29" s="141" t="s">
        <v>523</v>
      </c>
      <c r="B29" s="239">
        <v>0</v>
      </c>
      <c r="C29" s="239">
        <v>0</v>
      </c>
      <c r="D29" s="239">
        <f t="shared" si="7"/>
        <v>0</v>
      </c>
      <c r="E29" s="239">
        <v>0</v>
      </c>
      <c r="F29" s="239">
        <v>0</v>
      </c>
      <c r="G29" s="239">
        <f t="shared" si="6"/>
        <v>0</v>
      </c>
      <c r="H29" s="242"/>
    </row>
    <row r="30" spans="1:8" s="241" customFormat="1">
      <c r="A30" s="141" t="s">
        <v>524</v>
      </c>
      <c r="B30" s="239">
        <v>0</v>
      </c>
      <c r="C30" s="239">
        <v>0</v>
      </c>
      <c r="D30" s="239">
        <f t="shared" si="7"/>
        <v>0</v>
      </c>
      <c r="E30" s="239">
        <v>0</v>
      </c>
      <c r="F30" s="239">
        <v>0</v>
      </c>
      <c r="G30" s="239">
        <f t="shared" si="6"/>
        <v>0</v>
      </c>
      <c r="H30" s="242"/>
    </row>
    <row r="31" spans="1:8" s="241" customFormat="1">
      <c r="A31" s="141" t="s">
        <v>525</v>
      </c>
      <c r="B31" s="239">
        <v>0</v>
      </c>
      <c r="C31" s="239">
        <v>0</v>
      </c>
      <c r="D31" s="239">
        <f t="shared" si="7"/>
        <v>0</v>
      </c>
      <c r="E31" s="239">
        <v>0</v>
      </c>
      <c r="F31" s="239">
        <v>0</v>
      </c>
      <c r="G31" s="239">
        <f t="shared" si="6"/>
        <v>0</v>
      </c>
      <c r="H31" s="242"/>
    </row>
    <row r="32" spans="1:8" s="122" customFormat="1" ht="15.75" thickBot="1">
      <c r="A32" s="123"/>
      <c r="B32" s="124"/>
      <c r="C32" s="124"/>
      <c r="D32" s="124"/>
      <c r="E32" s="124"/>
      <c r="F32" s="124"/>
      <c r="G32" s="124"/>
    </row>
    <row r="33" spans="1:8" ht="15.75" thickBot="1">
      <c r="A33" s="125" t="s">
        <v>469</v>
      </c>
      <c r="B33" s="126">
        <f t="shared" ref="B33:G33" si="8">+B9+B23</f>
        <v>25409097</v>
      </c>
      <c r="C33" s="126">
        <f t="shared" si="8"/>
        <v>2564272.4099999997</v>
      </c>
      <c r="D33" s="126">
        <f t="shared" si="8"/>
        <v>27973369.41</v>
      </c>
      <c r="E33" s="126">
        <f t="shared" si="8"/>
        <v>26821284.59</v>
      </c>
      <c r="F33" s="126">
        <f t="shared" si="8"/>
        <v>26808895.669999998</v>
      </c>
      <c r="G33" s="126">
        <f t="shared" si="8"/>
        <v>1152084.8200000003</v>
      </c>
    </row>
    <row r="34" spans="1:8">
      <c r="B34" s="128"/>
      <c r="C34" s="128"/>
      <c r="D34" s="128"/>
      <c r="E34" s="128"/>
      <c r="F34" s="128"/>
      <c r="G34" s="128"/>
    </row>
    <row r="35" spans="1:8">
      <c r="B35" s="128"/>
      <c r="C35" s="128"/>
      <c r="D35" s="128"/>
      <c r="E35" s="128"/>
      <c r="F35" s="128"/>
      <c r="G35" s="128"/>
    </row>
    <row r="36" spans="1:8">
      <c r="B36" s="128"/>
      <c r="C36" s="128"/>
      <c r="D36" s="128"/>
      <c r="E36" s="128"/>
      <c r="F36" s="128"/>
      <c r="G36" s="128"/>
    </row>
    <row r="45" spans="1:8">
      <c r="B45" s="128"/>
      <c r="C45" s="128"/>
      <c r="D45" s="128"/>
      <c r="E45" s="128"/>
      <c r="F45" s="128"/>
      <c r="G45" s="128"/>
      <c r="H45" s="128"/>
    </row>
    <row r="46" spans="1:8">
      <c r="B46" s="128"/>
      <c r="C46" s="128"/>
      <c r="D46" s="128"/>
      <c r="E46" s="128"/>
      <c r="F46" s="128"/>
      <c r="G46" s="128"/>
      <c r="H46" s="128"/>
    </row>
    <row r="47" spans="1:8">
      <c r="B47" s="128"/>
      <c r="C47" s="128"/>
      <c r="D47" s="128"/>
      <c r="E47" s="128"/>
      <c r="F47" s="128"/>
      <c r="G47" s="128"/>
      <c r="H47" s="128"/>
    </row>
    <row r="61" spans="2:7">
      <c r="B61" s="128"/>
      <c r="C61" s="128"/>
      <c r="D61" s="128"/>
      <c r="E61" s="128"/>
      <c r="F61" s="128"/>
      <c r="G61" s="128"/>
    </row>
    <row r="62" spans="2:7">
      <c r="B62" s="128"/>
      <c r="C62" s="128"/>
      <c r="D62" s="128"/>
      <c r="E62" s="128"/>
      <c r="F62" s="128"/>
      <c r="G62" s="128"/>
    </row>
    <row r="63" spans="2:7">
      <c r="B63" s="128"/>
      <c r="C63" s="128"/>
      <c r="D63" s="128"/>
      <c r="E63" s="128"/>
      <c r="F63" s="128"/>
      <c r="G63" s="128"/>
    </row>
    <row r="64" spans="2:7">
      <c r="B64" s="128"/>
      <c r="C64" s="128"/>
      <c r="D64" s="128"/>
      <c r="E64" s="128"/>
      <c r="F64" s="128"/>
      <c r="G64" s="128"/>
    </row>
    <row r="65" spans="2:7">
      <c r="B65" s="128"/>
      <c r="C65" s="128"/>
      <c r="D65" s="128"/>
      <c r="E65" s="128"/>
      <c r="F65" s="128"/>
      <c r="G65" s="128"/>
    </row>
    <row r="66" spans="2:7">
      <c r="B66" s="128"/>
      <c r="C66" s="128"/>
      <c r="D66" s="128"/>
      <c r="E66" s="128"/>
      <c r="F66" s="128"/>
      <c r="G66" s="128"/>
    </row>
    <row r="67" spans="2:7">
      <c r="B67" s="128"/>
      <c r="C67" s="128"/>
      <c r="D67" s="128"/>
      <c r="E67" s="128"/>
      <c r="F67" s="128"/>
      <c r="G67" s="128"/>
    </row>
    <row r="68" spans="2:7">
      <c r="B68" s="128"/>
      <c r="C68" s="128"/>
      <c r="D68" s="128"/>
      <c r="E68" s="128"/>
      <c r="F68" s="128"/>
      <c r="G68" s="128"/>
    </row>
    <row r="69" spans="2:7">
      <c r="B69" s="128"/>
      <c r="C69" s="128"/>
      <c r="D69" s="128"/>
      <c r="E69" s="128"/>
      <c r="F69" s="128"/>
      <c r="G69" s="128"/>
    </row>
    <row r="70" spans="2:7">
      <c r="B70" s="128"/>
      <c r="C70" s="128"/>
      <c r="D70" s="128"/>
      <c r="E70" s="128"/>
      <c r="F70" s="128"/>
      <c r="G70" s="128"/>
    </row>
    <row r="71" spans="2:7">
      <c r="B71" s="128"/>
      <c r="C71" s="128"/>
      <c r="D71" s="128"/>
      <c r="E71" s="128"/>
      <c r="F71" s="128"/>
      <c r="G71" s="128"/>
    </row>
    <row r="72" spans="2:7">
      <c r="B72" s="128"/>
      <c r="C72" s="128"/>
      <c r="D72" s="128"/>
      <c r="E72" s="128"/>
      <c r="F72" s="128"/>
      <c r="G72" s="128"/>
    </row>
    <row r="73" spans="2:7">
      <c r="B73" s="128"/>
      <c r="C73" s="128"/>
      <c r="D73" s="128"/>
      <c r="E73" s="128"/>
      <c r="F73" s="128"/>
      <c r="G73" s="128"/>
    </row>
    <row r="74" spans="2:7">
      <c r="B74" s="128"/>
      <c r="C74" s="128"/>
      <c r="D74" s="128"/>
      <c r="E74" s="128"/>
      <c r="F74" s="128"/>
      <c r="G74" s="128"/>
    </row>
    <row r="75" spans="2:7">
      <c r="B75" s="128"/>
      <c r="C75" s="128"/>
      <c r="D75" s="128"/>
      <c r="E75" s="128"/>
      <c r="F75" s="128"/>
      <c r="G75" s="128"/>
    </row>
    <row r="76" spans="2:7">
      <c r="B76" s="128"/>
      <c r="C76" s="128"/>
      <c r="D76" s="128"/>
      <c r="E76" s="128"/>
      <c r="F76" s="128"/>
      <c r="G76" s="128"/>
    </row>
    <row r="77" spans="2:7">
      <c r="B77" s="128"/>
      <c r="C77" s="128"/>
      <c r="D77" s="128"/>
      <c r="E77" s="128"/>
      <c r="F77" s="128"/>
      <c r="G77" s="128"/>
    </row>
    <row r="78" spans="2:7">
      <c r="B78" s="128"/>
      <c r="C78" s="128"/>
      <c r="D78" s="128"/>
      <c r="E78" s="128"/>
      <c r="F78" s="128"/>
      <c r="G78" s="128"/>
    </row>
    <row r="79" spans="2:7">
      <c r="B79" s="128"/>
      <c r="C79" s="128"/>
      <c r="D79" s="128"/>
      <c r="E79" s="128"/>
      <c r="F79" s="128"/>
      <c r="G79" s="128"/>
    </row>
    <row r="80" spans="2:7">
      <c r="B80" s="128"/>
      <c r="C80" s="128"/>
      <c r="D80" s="128"/>
      <c r="E80" s="128"/>
      <c r="F80" s="128"/>
      <c r="G80" s="128"/>
    </row>
    <row r="81" spans="2:7">
      <c r="B81" s="128"/>
      <c r="C81" s="128"/>
      <c r="D81" s="128"/>
      <c r="E81" s="128"/>
      <c r="F81" s="128"/>
      <c r="G81" s="128"/>
    </row>
    <row r="82" spans="2:7">
      <c r="B82" s="128"/>
      <c r="C82" s="128"/>
      <c r="D82" s="128"/>
      <c r="E82" s="128"/>
      <c r="F82" s="128"/>
      <c r="G82" s="128"/>
    </row>
    <row r="83" spans="2:7">
      <c r="B83" s="128"/>
      <c r="C83" s="128"/>
      <c r="D83" s="128"/>
      <c r="E83" s="128"/>
      <c r="F83" s="128"/>
      <c r="G83" s="128"/>
    </row>
    <row r="84" spans="2:7">
      <c r="B84" s="128"/>
      <c r="C84" s="128"/>
      <c r="D84" s="128"/>
      <c r="E84" s="128"/>
      <c r="F84" s="128"/>
      <c r="G84" s="128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zoomScaleNormal="100" workbookViewId="0">
      <selection activeCell="H14" sqref="H14"/>
    </sheetView>
  </sheetViews>
  <sheetFormatPr baseColWidth="10" defaultRowHeight="12.75"/>
  <cols>
    <col min="1" max="1" width="1.5703125" style="159" customWidth="1"/>
    <col min="2" max="2" width="7.140625" style="159" customWidth="1"/>
    <col min="3" max="3" width="83.140625" style="159" customWidth="1"/>
    <col min="4" max="4" width="16.28515625" style="159" bestFit="1" customWidth="1"/>
    <col min="5" max="5" width="15.28515625" style="159" bestFit="1" customWidth="1"/>
    <col min="6" max="6" width="16.28515625" style="159" bestFit="1" customWidth="1"/>
    <col min="7" max="8" width="16.42578125" style="159" bestFit="1" customWidth="1"/>
    <col min="9" max="9" width="16.28515625" style="159" bestFit="1" customWidth="1"/>
    <col min="10" max="16384" width="11.42578125" style="159"/>
  </cols>
  <sheetData>
    <row r="1" spans="1:9" ht="15">
      <c r="B1" s="428" t="s">
        <v>533</v>
      </c>
      <c r="C1" s="429"/>
      <c r="D1" s="429"/>
      <c r="E1" s="429"/>
      <c r="F1" s="429"/>
      <c r="G1" s="429"/>
      <c r="H1" s="429"/>
      <c r="I1" s="430"/>
    </row>
    <row r="2" spans="1:9" ht="15">
      <c r="B2" s="431" t="s">
        <v>365</v>
      </c>
      <c r="C2" s="386"/>
      <c r="D2" s="386"/>
      <c r="E2" s="386"/>
      <c r="F2" s="386"/>
      <c r="G2" s="386"/>
      <c r="H2" s="386"/>
      <c r="I2" s="432"/>
    </row>
    <row r="3" spans="1:9" ht="15">
      <c r="B3" s="431" t="s">
        <v>470</v>
      </c>
      <c r="C3" s="386"/>
      <c r="D3" s="386"/>
      <c r="E3" s="386"/>
      <c r="F3" s="386"/>
      <c r="G3" s="386"/>
      <c r="H3" s="386"/>
      <c r="I3" s="432"/>
    </row>
    <row r="4" spans="1:9" ht="15">
      <c r="B4" s="431" t="s">
        <v>548</v>
      </c>
      <c r="C4" s="386"/>
      <c r="D4" s="386"/>
      <c r="E4" s="386"/>
      <c r="F4" s="386"/>
      <c r="G4" s="386"/>
      <c r="H4" s="386"/>
      <c r="I4" s="432"/>
    </row>
    <row r="5" spans="1:9" ht="15.75" thickBot="1">
      <c r="B5" s="433" t="s">
        <v>4</v>
      </c>
      <c r="C5" s="434"/>
      <c r="D5" s="434"/>
      <c r="E5" s="434"/>
      <c r="F5" s="434"/>
      <c r="G5" s="434"/>
      <c r="H5" s="434"/>
      <c r="I5" s="435"/>
    </row>
    <row r="6" spans="1:9" s="254" customFormat="1" ht="7.5" customHeight="1" thickBot="1">
      <c r="A6" s="161"/>
      <c r="B6" s="130"/>
      <c r="C6" s="130"/>
      <c r="D6" s="131"/>
      <c r="E6" s="131"/>
      <c r="F6" s="131"/>
      <c r="G6" s="131"/>
      <c r="H6" s="131"/>
      <c r="I6" s="130"/>
    </row>
    <row r="7" spans="1:9" ht="15.75" thickBot="1">
      <c r="B7" s="428" t="s">
        <v>128</v>
      </c>
      <c r="C7" s="436"/>
      <c r="D7" s="438" t="s">
        <v>452</v>
      </c>
      <c r="E7" s="439"/>
      <c r="F7" s="439"/>
      <c r="G7" s="439"/>
      <c r="H7" s="440"/>
      <c r="I7" s="441" t="s">
        <v>149</v>
      </c>
    </row>
    <row r="8" spans="1:9" ht="30.75" thickBot="1">
      <c r="B8" s="433"/>
      <c r="C8" s="437"/>
      <c r="D8" s="177" t="s">
        <v>471</v>
      </c>
      <c r="E8" s="177" t="s">
        <v>472</v>
      </c>
      <c r="F8" s="177" t="s">
        <v>473</v>
      </c>
      <c r="G8" s="177" t="s">
        <v>153</v>
      </c>
      <c r="H8" s="177" t="s">
        <v>154</v>
      </c>
      <c r="I8" s="442"/>
    </row>
    <row r="9" spans="1:9" ht="7.9" customHeight="1">
      <c r="B9" s="426"/>
      <c r="C9" s="427"/>
      <c r="D9" s="251"/>
      <c r="E9" s="251"/>
      <c r="F9" s="251"/>
      <c r="G9" s="251"/>
      <c r="H9" s="251"/>
      <c r="I9" s="251"/>
    </row>
    <row r="10" spans="1:9" ht="14.45" customHeight="1">
      <c r="B10" s="257" t="s">
        <v>474</v>
      </c>
      <c r="C10" s="258"/>
      <c r="D10" s="259">
        <f>+D11+D20+D28+D38</f>
        <v>25409097</v>
      </c>
      <c r="E10" s="259">
        <f>+E11+E20+E28+E38</f>
        <v>2564002.41</v>
      </c>
      <c r="F10" s="259">
        <f>+D10+E10</f>
        <v>27973099.41</v>
      </c>
      <c r="G10" s="259">
        <f>+G11+G20+G28+G38</f>
        <v>26821284.59</v>
      </c>
      <c r="H10" s="259">
        <f>+H11+H20+H28+H38</f>
        <v>26808895.670000002</v>
      </c>
      <c r="I10" s="259">
        <f t="shared" ref="I10:I73" si="0">+F10-G10</f>
        <v>1151814.8200000003</v>
      </c>
    </row>
    <row r="11" spans="1:9" ht="15">
      <c r="B11" s="132" t="s">
        <v>475</v>
      </c>
      <c r="C11" s="244"/>
      <c r="D11" s="252">
        <f>SUM(D12:D19)</f>
        <v>25409097</v>
      </c>
      <c r="E11" s="252">
        <f>SUM(E12:E19)</f>
        <v>2564002.41</v>
      </c>
      <c r="F11" s="252">
        <f t="shared" ref="F11:F74" si="1">+D11+E11</f>
        <v>27973099.41</v>
      </c>
      <c r="G11" s="252">
        <f>SUM(G12:G19)</f>
        <v>26821284.59</v>
      </c>
      <c r="H11" s="252">
        <f>SUM(H12:H19)</f>
        <v>26808895.670000002</v>
      </c>
      <c r="I11" s="252">
        <f t="shared" si="0"/>
        <v>1151814.8200000003</v>
      </c>
    </row>
    <row r="12" spans="1:9" ht="15">
      <c r="B12" s="133"/>
      <c r="C12" s="245" t="s">
        <v>476</v>
      </c>
      <c r="D12" s="255">
        <v>0</v>
      </c>
      <c r="E12" s="255">
        <v>0</v>
      </c>
      <c r="F12" s="255">
        <f t="shared" si="1"/>
        <v>0</v>
      </c>
      <c r="G12" s="255">
        <v>0</v>
      </c>
      <c r="H12" s="255">
        <v>0</v>
      </c>
      <c r="I12" s="239">
        <f t="shared" si="0"/>
        <v>0</v>
      </c>
    </row>
    <row r="13" spans="1:9" ht="15">
      <c r="B13" s="133"/>
      <c r="C13" s="245" t="s">
        <v>477</v>
      </c>
      <c r="D13" s="270">
        <v>25409097</v>
      </c>
      <c r="E13" s="270">
        <v>2564002.41</v>
      </c>
      <c r="F13" s="270">
        <f t="shared" ref="F13" si="2">D13+E13</f>
        <v>27973099.41</v>
      </c>
      <c r="G13" s="270">
        <v>26821284.59</v>
      </c>
      <c r="H13" s="270">
        <v>26808895.670000002</v>
      </c>
      <c r="I13" s="255">
        <f t="shared" si="0"/>
        <v>1151814.8200000003</v>
      </c>
    </row>
    <row r="14" spans="1:9" ht="15">
      <c r="B14" s="133"/>
      <c r="C14" s="245" t="s">
        <v>478</v>
      </c>
      <c r="D14" s="255">
        <v>0</v>
      </c>
      <c r="E14" s="255">
        <v>0</v>
      </c>
      <c r="F14" s="255">
        <f t="shared" si="1"/>
        <v>0</v>
      </c>
      <c r="G14" s="255">
        <v>0</v>
      </c>
      <c r="H14" s="255">
        <v>0</v>
      </c>
      <c r="I14" s="255">
        <f t="shared" si="0"/>
        <v>0</v>
      </c>
    </row>
    <row r="15" spans="1:9" ht="15">
      <c r="B15" s="133"/>
      <c r="C15" s="245" t="s">
        <v>479</v>
      </c>
      <c r="D15" s="255">
        <v>0</v>
      </c>
      <c r="E15" s="255">
        <v>0</v>
      </c>
      <c r="F15" s="255">
        <f t="shared" si="1"/>
        <v>0</v>
      </c>
      <c r="G15" s="255">
        <v>0</v>
      </c>
      <c r="H15" s="255">
        <v>0</v>
      </c>
      <c r="I15" s="255">
        <f t="shared" si="0"/>
        <v>0</v>
      </c>
    </row>
    <row r="16" spans="1:9" ht="15">
      <c r="B16" s="133"/>
      <c r="C16" s="245" t="s">
        <v>480</v>
      </c>
      <c r="D16" s="255">
        <v>0</v>
      </c>
      <c r="E16" s="255">
        <v>0</v>
      </c>
      <c r="F16" s="255">
        <f t="shared" si="1"/>
        <v>0</v>
      </c>
      <c r="G16" s="255">
        <v>0</v>
      </c>
      <c r="H16" s="255">
        <v>0</v>
      </c>
      <c r="I16" s="255">
        <f t="shared" si="0"/>
        <v>0</v>
      </c>
    </row>
    <row r="17" spans="2:9" ht="15">
      <c r="B17" s="133"/>
      <c r="C17" s="245" t="s">
        <v>481</v>
      </c>
      <c r="D17" s="255">
        <v>0</v>
      </c>
      <c r="E17" s="255">
        <v>0</v>
      </c>
      <c r="F17" s="255">
        <f t="shared" si="1"/>
        <v>0</v>
      </c>
      <c r="G17" s="255">
        <v>0</v>
      </c>
      <c r="H17" s="255">
        <v>0</v>
      </c>
      <c r="I17" s="255">
        <f t="shared" si="0"/>
        <v>0</v>
      </c>
    </row>
    <row r="18" spans="2:9" ht="15">
      <c r="B18" s="133"/>
      <c r="C18" s="245" t="s">
        <v>482</v>
      </c>
      <c r="D18" s="255">
        <v>0</v>
      </c>
      <c r="E18" s="255">
        <v>0</v>
      </c>
      <c r="F18" s="255">
        <f t="shared" si="1"/>
        <v>0</v>
      </c>
      <c r="G18" s="255">
        <v>0</v>
      </c>
      <c r="H18" s="255">
        <v>0</v>
      </c>
      <c r="I18" s="255">
        <f t="shared" si="0"/>
        <v>0</v>
      </c>
    </row>
    <row r="19" spans="2:9" ht="15">
      <c r="B19" s="133"/>
      <c r="C19" s="245" t="s">
        <v>483</v>
      </c>
      <c r="D19" s="255">
        <v>0</v>
      </c>
      <c r="E19" s="255">
        <v>0</v>
      </c>
      <c r="F19" s="255">
        <f t="shared" si="1"/>
        <v>0</v>
      </c>
      <c r="G19" s="255">
        <v>0</v>
      </c>
      <c r="H19" s="255">
        <v>0</v>
      </c>
      <c r="I19" s="255">
        <f t="shared" si="0"/>
        <v>0</v>
      </c>
    </row>
    <row r="20" spans="2:9" ht="15">
      <c r="B20" s="132" t="s">
        <v>484</v>
      </c>
      <c r="C20" s="244"/>
      <c r="D20" s="252">
        <f>SUM(D21:D27)</f>
        <v>0</v>
      </c>
      <c r="E20" s="252">
        <f>SUM(E21:E27)</f>
        <v>0</v>
      </c>
      <c r="F20" s="252">
        <f t="shared" si="1"/>
        <v>0</v>
      </c>
      <c r="G20" s="252">
        <f>SUM(G21:G27)</f>
        <v>0</v>
      </c>
      <c r="H20" s="252">
        <f>SUM(H21:H27)</f>
        <v>0</v>
      </c>
      <c r="I20" s="252">
        <f t="shared" si="0"/>
        <v>0</v>
      </c>
    </row>
    <row r="21" spans="2:9" ht="15">
      <c r="B21" s="133"/>
      <c r="C21" s="245" t="s">
        <v>485</v>
      </c>
      <c r="D21" s="255">
        <v>0</v>
      </c>
      <c r="E21" s="255">
        <v>0</v>
      </c>
      <c r="F21" s="255">
        <f t="shared" si="1"/>
        <v>0</v>
      </c>
      <c r="G21" s="255">
        <v>0</v>
      </c>
      <c r="H21" s="255">
        <v>0</v>
      </c>
      <c r="I21" s="255">
        <f t="shared" si="0"/>
        <v>0</v>
      </c>
    </row>
    <row r="22" spans="2:9" ht="15">
      <c r="B22" s="133"/>
      <c r="C22" s="245" t="s">
        <v>486</v>
      </c>
      <c r="D22" s="255">
        <v>0</v>
      </c>
      <c r="E22" s="255">
        <v>0</v>
      </c>
      <c r="F22" s="255">
        <f t="shared" si="1"/>
        <v>0</v>
      </c>
      <c r="G22" s="255">
        <v>0</v>
      </c>
      <c r="H22" s="255">
        <v>0</v>
      </c>
      <c r="I22" s="255">
        <f t="shared" si="0"/>
        <v>0</v>
      </c>
    </row>
    <row r="23" spans="2:9" ht="15">
      <c r="B23" s="133"/>
      <c r="C23" s="245" t="s">
        <v>487</v>
      </c>
      <c r="D23" s="255">
        <v>0</v>
      </c>
      <c r="E23" s="255">
        <v>0</v>
      </c>
      <c r="F23" s="255">
        <f t="shared" si="1"/>
        <v>0</v>
      </c>
      <c r="G23" s="255">
        <v>0</v>
      </c>
      <c r="H23" s="255">
        <v>0</v>
      </c>
      <c r="I23" s="255">
        <f t="shared" si="0"/>
        <v>0</v>
      </c>
    </row>
    <row r="24" spans="2:9" ht="15">
      <c r="B24" s="133"/>
      <c r="C24" s="245" t="s">
        <v>488</v>
      </c>
      <c r="D24" s="255">
        <v>0</v>
      </c>
      <c r="E24" s="255">
        <v>0</v>
      </c>
      <c r="F24" s="255">
        <f t="shared" si="1"/>
        <v>0</v>
      </c>
      <c r="G24" s="255">
        <v>0</v>
      </c>
      <c r="H24" s="255">
        <v>0</v>
      </c>
      <c r="I24" s="255">
        <f t="shared" si="0"/>
        <v>0</v>
      </c>
    </row>
    <row r="25" spans="2:9" ht="15">
      <c r="B25" s="133"/>
      <c r="C25" s="245" t="s">
        <v>489</v>
      </c>
      <c r="D25" s="255">
        <v>0</v>
      </c>
      <c r="E25" s="255">
        <v>0</v>
      </c>
      <c r="F25" s="255">
        <f t="shared" si="1"/>
        <v>0</v>
      </c>
      <c r="G25" s="255">
        <v>0</v>
      </c>
      <c r="H25" s="255">
        <v>0</v>
      </c>
      <c r="I25" s="255">
        <f t="shared" si="0"/>
        <v>0</v>
      </c>
    </row>
    <row r="26" spans="2:9" ht="15">
      <c r="B26" s="133"/>
      <c r="C26" s="245" t="s">
        <v>490</v>
      </c>
      <c r="D26" s="255">
        <v>0</v>
      </c>
      <c r="E26" s="255">
        <v>0</v>
      </c>
      <c r="F26" s="255">
        <f t="shared" si="1"/>
        <v>0</v>
      </c>
      <c r="G26" s="255">
        <v>0</v>
      </c>
      <c r="H26" s="255">
        <v>0</v>
      </c>
      <c r="I26" s="255">
        <f t="shared" si="0"/>
        <v>0</v>
      </c>
    </row>
    <row r="27" spans="2:9" ht="15">
      <c r="B27" s="133"/>
      <c r="C27" s="245" t="s">
        <v>491</v>
      </c>
      <c r="D27" s="255">
        <v>0</v>
      </c>
      <c r="E27" s="255">
        <v>0</v>
      </c>
      <c r="F27" s="255">
        <f t="shared" si="1"/>
        <v>0</v>
      </c>
      <c r="G27" s="255">
        <v>0</v>
      </c>
      <c r="H27" s="255">
        <v>0</v>
      </c>
      <c r="I27" s="255">
        <f t="shared" si="0"/>
        <v>0</v>
      </c>
    </row>
    <row r="28" spans="2:9" ht="15">
      <c r="B28" s="134" t="s">
        <v>492</v>
      </c>
      <c r="C28" s="246"/>
      <c r="D28" s="252">
        <f>SUM(D29:D37)</f>
        <v>0</v>
      </c>
      <c r="E28" s="252">
        <f>SUM(E29:E37)</f>
        <v>0</v>
      </c>
      <c r="F28" s="252">
        <f t="shared" si="1"/>
        <v>0</v>
      </c>
      <c r="G28" s="252">
        <f>SUM(G29:G37)</f>
        <v>0</v>
      </c>
      <c r="H28" s="252">
        <f>SUM(H29:H37)</f>
        <v>0</v>
      </c>
      <c r="I28" s="252">
        <f t="shared" si="0"/>
        <v>0</v>
      </c>
    </row>
    <row r="29" spans="2:9" ht="15">
      <c r="B29" s="133"/>
      <c r="C29" s="245" t="s">
        <v>493</v>
      </c>
      <c r="D29" s="255">
        <v>0</v>
      </c>
      <c r="E29" s="255">
        <v>0</v>
      </c>
      <c r="F29" s="255">
        <f t="shared" si="1"/>
        <v>0</v>
      </c>
      <c r="G29" s="255">
        <v>0</v>
      </c>
      <c r="H29" s="255">
        <v>0</v>
      </c>
      <c r="I29" s="255">
        <f t="shared" si="0"/>
        <v>0</v>
      </c>
    </row>
    <row r="30" spans="2:9" ht="15">
      <c r="B30" s="133"/>
      <c r="C30" s="245" t="s">
        <v>494</v>
      </c>
      <c r="D30" s="255">
        <v>0</v>
      </c>
      <c r="E30" s="255">
        <v>0</v>
      </c>
      <c r="F30" s="255">
        <f t="shared" si="1"/>
        <v>0</v>
      </c>
      <c r="G30" s="255">
        <v>0</v>
      </c>
      <c r="H30" s="255">
        <v>0</v>
      </c>
      <c r="I30" s="255">
        <f t="shared" si="0"/>
        <v>0</v>
      </c>
    </row>
    <row r="31" spans="2:9" ht="15">
      <c r="B31" s="133"/>
      <c r="C31" s="245" t="s">
        <v>495</v>
      </c>
      <c r="D31" s="255">
        <v>0</v>
      </c>
      <c r="E31" s="255">
        <v>0</v>
      </c>
      <c r="F31" s="255">
        <f t="shared" si="1"/>
        <v>0</v>
      </c>
      <c r="G31" s="255">
        <v>0</v>
      </c>
      <c r="H31" s="255">
        <v>0</v>
      </c>
      <c r="I31" s="255">
        <f t="shared" si="0"/>
        <v>0</v>
      </c>
    </row>
    <row r="32" spans="2:9" ht="15">
      <c r="B32" s="133"/>
      <c r="C32" s="245" t="s">
        <v>496</v>
      </c>
      <c r="D32" s="255">
        <v>0</v>
      </c>
      <c r="E32" s="255">
        <v>0</v>
      </c>
      <c r="F32" s="255">
        <f t="shared" si="1"/>
        <v>0</v>
      </c>
      <c r="G32" s="255">
        <v>0</v>
      </c>
      <c r="H32" s="255">
        <v>0</v>
      </c>
      <c r="I32" s="255">
        <f t="shared" si="0"/>
        <v>0</v>
      </c>
    </row>
    <row r="33" spans="2:9" ht="15">
      <c r="B33" s="133"/>
      <c r="C33" s="245" t="s">
        <v>497</v>
      </c>
      <c r="D33" s="255">
        <v>0</v>
      </c>
      <c r="E33" s="255">
        <v>0</v>
      </c>
      <c r="F33" s="255">
        <f t="shared" si="1"/>
        <v>0</v>
      </c>
      <c r="G33" s="255">
        <v>0</v>
      </c>
      <c r="H33" s="255">
        <v>0</v>
      </c>
      <c r="I33" s="255">
        <f t="shared" si="0"/>
        <v>0</v>
      </c>
    </row>
    <row r="34" spans="2:9" ht="15">
      <c r="B34" s="133"/>
      <c r="C34" s="245" t="s">
        <v>498</v>
      </c>
      <c r="D34" s="255">
        <v>0</v>
      </c>
      <c r="E34" s="255">
        <v>0</v>
      </c>
      <c r="F34" s="255">
        <f t="shared" si="1"/>
        <v>0</v>
      </c>
      <c r="G34" s="255">
        <v>0</v>
      </c>
      <c r="H34" s="255">
        <v>0</v>
      </c>
      <c r="I34" s="255">
        <f t="shared" si="0"/>
        <v>0</v>
      </c>
    </row>
    <row r="35" spans="2:9" ht="15">
      <c r="B35" s="133"/>
      <c r="C35" s="245" t="s">
        <v>499</v>
      </c>
      <c r="D35" s="255">
        <v>0</v>
      </c>
      <c r="E35" s="255">
        <v>0</v>
      </c>
      <c r="F35" s="255">
        <f t="shared" si="1"/>
        <v>0</v>
      </c>
      <c r="G35" s="255">
        <v>0</v>
      </c>
      <c r="H35" s="255">
        <v>0</v>
      </c>
      <c r="I35" s="255">
        <f t="shared" si="0"/>
        <v>0</v>
      </c>
    </row>
    <row r="36" spans="2:9" ht="15">
      <c r="B36" s="133"/>
      <c r="C36" s="245" t="s">
        <v>500</v>
      </c>
      <c r="D36" s="255">
        <v>0</v>
      </c>
      <c r="E36" s="255">
        <v>0</v>
      </c>
      <c r="F36" s="255">
        <f t="shared" si="1"/>
        <v>0</v>
      </c>
      <c r="G36" s="255">
        <v>0</v>
      </c>
      <c r="H36" s="255">
        <v>0</v>
      </c>
      <c r="I36" s="255">
        <f t="shared" si="0"/>
        <v>0</v>
      </c>
    </row>
    <row r="37" spans="2:9" ht="15">
      <c r="B37" s="133"/>
      <c r="C37" s="245" t="s">
        <v>501</v>
      </c>
      <c r="D37" s="255">
        <v>0</v>
      </c>
      <c r="E37" s="255">
        <v>0</v>
      </c>
      <c r="F37" s="255">
        <f t="shared" si="1"/>
        <v>0</v>
      </c>
      <c r="G37" s="255">
        <v>0</v>
      </c>
      <c r="H37" s="255">
        <v>0</v>
      </c>
      <c r="I37" s="255">
        <f t="shared" si="0"/>
        <v>0</v>
      </c>
    </row>
    <row r="38" spans="2:9" ht="15">
      <c r="B38" s="134" t="s">
        <v>502</v>
      </c>
      <c r="C38" s="246"/>
      <c r="D38" s="252">
        <f>SUM(D39:D42)</f>
        <v>0</v>
      </c>
      <c r="E38" s="252">
        <f>SUM(E39:E42)</f>
        <v>0</v>
      </c>
      <c r="F38" s="252">
        <f t="shared" si="1"/>
        <v>0</v>
      </c>
      <c r="G38" s="252">
        <f>SUM(G39:G42)</f>
        <v>0</v>
      </c>
      <c r="H38" s="252">
        <f>SUM(H39:H42)</f>
        <v>0</v>
      </c>
      <c r="I38" s="252">
        <f t="shared" si="0"/>
        <v>0</v>
      </c>
    </row>
    <row r="39" spans="2:9" ht="15">
      <c r="B39" s="133"/>
      <c r="C39" s="247" t="s">
        <v>503</v>
      </c>
      <c r="D39" s="255">
        <v>0</v>
      </c>
      <c r="E39" s="255">
        <v>0</v>
      </c>
      <c r="F39" s="255">
        <f t="shared" si="1"/>
        <v>0</v>
      </c>
      <c r="G39" s="255">
        <v>0</v>
      </c>
      <c r="H39" s="255">
        <v>0</v>
      </c>
      <c r="I39" s="255">
        <f t="shared" si="0"/>
        <v>0</v>
      </c>
    </row>
    <row r="40" spans="2:9" ht="30">
      <c r="B40" s="133"/>
      <c r="C40" s="248" t="s">
        <v>504</v>
      </c>
      <c r="D40" s="255">
        <v>0</v>
      </c>
      <c r="E40" s="255">
        <v>0</v>
      </c>
      <c r="F40" s="255">
        <f t="shared" si="1"/>
        <v>0</v>
      </c>
      <c r="G40" s="255">
        <v>0</v>
      </c>
      <c r="H40" s="255">
        <v>0</v>
      </c>
      <c r="I40" s="255">
        <f t="shared" si="0"/>
        <v>0</v>
      </c>
    </row>
    <row r="41" spans="2:9" ht="15">
      <c r="B41" s="133"/>
      <c r="C41" s="247" t="s">
        <v>505</v>
      </c>
      <c r="D41" s="255">
        <v>0</v>
      </c>
      <c r="E41" s="255">
        <v>0</v>
      </c>
      <c r="F41" s="255">
        <f t="shared" si="1"/>
        <v>0</v>
      </c>
      <c r="G41" s="255">
        <v>0</v>
      </c>
      <c r="H41" s="255">
        <v>0</v>
      </c>
      <c r="I41" s="255">
        <f t="shared" si="0"/>
        <v>0</v>
      </c>
    </row>
    <row r="42" spans="2:9" ht="15">
      <c r="B42" s="133"/>
      <c r="C42" s="247" t="s">
        <v>506</v>
      </c>
      <c r="D42" s="255">
        <v>0</v>
      </c>
      <c r="E42" s="255">
        <v>0</v>
      </c>
      <c r="F42" s="255">
        <f t="shared" si="1"/>
        <v>0</v>
      </c>
      <c r="G42" s="255">
        <v>0</v>
      </c>
      <c r="H42" s="255">
        <v>0</v>
      </c>
      <c r="I42" s="255">
        <f t="shared" si="0"/>
        <v>0</v>
      </c>
    </row>
    <row r="43" spans="2:9" ht="15">
      <c r="B43" s="257" t="s">
        <v>507</v>
      </c>
      <c r="C43" s="258"/>
      <c r="D43" s="259">
        <f>+D44+D53+D61+D71</f>
        <v>0</v>
      </c>
      <c r="E43" s="259">
        <f>+E44+E53+E61+E71</f>
        <v>0</v>
      </c>
      <c r="F43" s="259">
        <f t="shared" si="1"/>
        <v>0</v>
      </c>
      <c r="G43" s="259">
        <f>+G44+G53+G61+G71</f>
        <v>0</v>
      </c>
      <c r="H43" s="259">
        <f>+H44+H53+H61+H71</f>
        <v>0</v>
      </c>
      <c r="I43" s="259">
        <f t="shared" si="0"/>
        <v>0</v>
      </c>
    </row>
    <row r="44" spans="2:9" ht="15">
      <c r="B44" s="135" t="s">
        <v>475</v>
      </c>
      <c r="C44" s="249"/>
      <c r="D44" s="252">
        <f>SUM(D45:D52)</f>
        <v>0</v>
      </c>
      <c r="E44" s="252">
        <f>SUM(E45:E52)</f>
        <v>0</v>
      </c>
      <c r="F44" s="252">
        <f t="shared" si="1"/>
        <v>0</v>
      </c>
      <c r="G44" s="252">
        <f>SUM(G45:G52)</f>
        <v>0</v>
      </c>
      <c r="H44" s="252">
        <f>SUM(H45:H52)</f>
        <v>0</v>
      </c>
      <c r="I44" s="252">
        <f t="shared" si="0"/>
        <v>0</v>
      </c>
    </row>
    <row r="45" spans="2:9" ht="15">
      <c r="B45" s="133"/>
      <c r="C45" s="247" t="s">
        <v>476</v>
      </c>
      <c r="D45" s="255">
        <v>0</v>
      </c>
      <c r="E45" s="255">
        <v>0</v>
      </c>
      <c r="F45" s="255">
        <f t="shared" si="1"/>
        <v>0</v>
      </c>
      <c r="G45" s="255">
        <v>0</v>
      </c>
      <c r="H45" s="255">
        <v>0</v>
      </c>
      <c r="I45" s="255">
        <f t="shared" si="0"/>
        <v>0</v>
      </c>
    </row>
    <row r="46" spans="2:9" ht="15">
      <c r="B46" s="133"/>
      <c r="C46" s="247" t="s">
        <v>477</v>
      </c>
      <c r="D46" s="255">
        <v>0</v>
      </c>
      <c r="E46" s="255">
        <v>0</v>
      </c>
      <c r="F46" s="255">
        <f t="shared" si="1"/>
        <v>0</v>
      </c>
      <c r="G46" s="255">
        <v>0</v>
      </c>
      <c r="H46" s="255">
        <v>0</v>
      </c>
      <c r="I46" s="255">
        <f t="shared" si="0"/>
        <v>0</v>
      </c>
    </row>
    <row r="47" spans="2:9" ht="15">
      <c r="B47" s="133"/>
      <c r="C47" s="247" t="s">
        <v>478</v>
      </c>
      <c r="D47" s="255">
        <v>0</v>
      </c>
      <c r="E47" s="255">
        <v>0</v>
      </c>
      <c r="F47" s="255">
        <f t="shared" si="1"/>
        <v>0</v>
      </c>
      <c r="G47" s="255">
        <v>0</v>
      </c>
      <c r="H47" s="255">
        <v>0</v>
      </c>
      <c r="I47" s="255">
        <f t="shared" si="0"/>
        <v>0</v>
      </c>
    </row>
    <row r="48" spans="2:9" ht="15">
      <c r="B48" s="133"/>
      <c r="C48" s="247" t="s">
        <v>479</v>
      </c>
      <c r="D48" s="255">
        <v>0</v>
      </c>
      <c r="E48" s="255">
        <v>0</v>
      </c>
      <c r="F48" s="255">
        <f t="shared" si="1"/>
        <v>0</v>
      </c>
      <c r="G48" s="255">
        <v>0</v>
      </c>
      <c r="H48" s="255">
        <v>0</v>
      </c>
      <c r="I48" s="255">
        <f t="shared" si="0"/>
        <v>0</v>
      </c>
    </row>
    <row r="49" spans="2:9" ht="15">
      <c r="B49" s="133"/>
      <c r="C49" s="247" t="s">
        <v>480</v>
      </c>
      <c r="D49" s="255">
        <v>0</v>
      </c>
      <c r="E49" s="255">
        <v>0</v>
      </c>
      <c r="F49" s="255">
        <f t="shared" si="1"/>
        <v>0</v>
      </c>
      <c r="G49" s="255">
        <v>0</v>
      </c>
      <c r="H49" s="255">
        <v>0</v>
      </c>
      <c r="I49" s="255">
        <f t="shared" si="0"/>
        <v>0</v>
      </c>
    </row>
    <row r="50" spans="2:9" ht="15">
      <c r="B50" s="133"/>
      <c r="C50" s="247" t="s">
        <v>481</v>
      </c>
      <c r="D50" s="255">
        <v>0</v>
      </c>
      <c r="E50" s="255">
        <v>0</v>
      </c>
      <c r="F50" s="255">
        <f t="shared" si="1"/>
        <v>0</v>
      </c>
      <c r="G50" s="255">
        <v>0</v>
      </c>
      <c r="H50" s="255">
        <v>0</v>
      </c>
      <c r="I50" s="255">
        <f t="shared" si="0"/>
        <v>0</v>
      </c>
    </row>
    <row r="51" spans="2:9" ht="15">
      <c r="B51" s="133"/>
      <c r="C51" s="247" t="s">
        <v>482</v>
      </c>
      <c r="D51" s="255">
        <v>0</v>
      </c>
      <c r="E51" s="255">
        <v>0</v>
      </c>
      <c r="F51" s="255">
        <f t="shared" si="1"/>
        <v>0</v>
      </c>
      <c r="G51" s="255">
        <v>0</v>
      </c>
      <c r="H51" s="255">
        <v>0</v>
      </c>
      <c r="I51" s="255">
        <f t="shared" si="0"/>
        <v>0</v>
      </c>
    </row>
    <row r="52" spans="2:9" ht="15">
      <c r="B52" s="133"/>
      <c r="C52" s="247" t="s">
        <v>483</v>
      </c>
      <c r="D52" s="255">
        <v>0</v>
      </c>
      <c r="E52" s="255">
        <v>0</v>
      </c>
      <c r="F52" s="255">
        <f t="shared" si="1"/>
        <v>0</v>
      </c>
      <c r="G52" s="255">
        <v>0</v>
      </c>
      <c r="H52" s="255">
        <v>0</v>
      </c>
      <c r="I52" s="255">
        <f t="shared" si="0"/>
        <v>0</v>
      </c>
    </row>
    <row r="53" spans="2:9" ht="15">
      <c r="B53" s="132" t="s">
        <v>484</v>
      </c>
      <c r="C53" s="244"/>
      <c r="D53" s="252">
        <f>SUM(D54:D60)</f>
        <v>0</v>
      </c>
      <c r="E53" s="252">
        <f>SUM(E54:E60)</f>
        <v>0</v>
      </c>
      <c r="F53" s="252">
        <f t="shared" si="1"/>
        <v>0</v>
      </c>
      <c r="G53" s="252">
        <f>SUM(G54:G60)</f>
        <v>0</v>
      </c>
      <c r="H53" s="252">
        <f>SUM(H54:H60)</f>
        <v>0</v>
      </c>
      <c r="I53" s="252">
        <f t="shared" si="0"/>
        <v>0</v>
      </c>
    </row>
    <row r="54" spans="2:9" ht="15">
      <c r="B54" s="133"/>
      <c r="C54" s="245" t="s">
        <v>485</v>
      </c>
      <c r="D54" s="255">
        <v>0</v>
      </c>
      <c r="E54" s="255">
        <v>0</v>
      </c>
      <c r="F54" s="255">
        <f t="shared" si="1"/>
        <v>0</v>
      </c>
      <c r="G54" s="255">
        <v>0</v>
      </c>
      <c r="H54" s="255">
        <v>0</v>
      </c>
      <c r="I54" s="255">
        <f t="shared" si="0"/>
        <v>0</v>
      </c>
    </row>
    <row r="55" spans="2:9" ht="15">
      <c r="B55" s="133"/>
      <c r="C55" s="245" t="s">
        <v>486</v>
      </c>
      <c r="D55" s="255">
        <v>0</v>
      </c>
      <c r="E55" s="255">
        <v>0</v>
      </c>
      <c r="F55" s="255">
        <f t="shared" si="1"/>
        <v>0</v>
      </c>
      <c r="G55" s="255">
        <v>0</v>
      </c>
      <c r="H55" s="255">
        <v>0</v>
      </c>
      <c r="I55" s="255">
        <f t="shared" si="0"/>
        <v>0</v>
      </c>
    </row>
    <row r="56" spans="2:9" ht="15">
      <c r="B56" s="133"/>
      <c r="C56" s="245" t="s">
        <v>487</v>
      </c>
      <c r="D56" s="255">
        <v>0</v>
      </c>
      <c r="E56" s="255">
        <v>0</v>
      </c>
      <c r="F56" s="255">
        <f t="shared" si="1"/>
        <v>0</v>
      </c>
      <c r="G56" s="255">
        <v>0</v>
      </c>
      <c r="H56" s="255">
        <v>0</v>
      </c>
      <c r="I56" s="255">
        <f t="shared" si="0"/>
        <v>0</v>
      </c>
    </row>
    <row r="57" spans="2:9" ht="15">
      <c r="B57" s="133"/>
      <c r="C57" s="245" t="s">
        <v>488</v>
      </c>
      <c r="D57" s="255">
        <v>0</v>
      </c>
      <c r="E57" s="255">
        <v>0</v>
      </c>
      <c r="F57" s="255">
        <f t="shared" si="1"/>
        <v>0</v>
      </c>
      <c r="G57" s="255">
        <v>0</v>
      </c>
      <c r="H57" s="255">
        <v>0</v>
      </c>
      <c r="I57" s="255">
        <f t="shared" si="0"/>
        <v>0</v>
      </c>
    </row>
    <row r="58" spans="2:9" ht="15">
      <c r="B58" s="133"/>
      <c r="C58" s="245" t="s">
        <v>489</v>
      </c>
      <c r="D58" s="255">
        <v>0</v>
      </c>
      <c r="E58" s="255">
        <v>0</v>
      </c>
      <c r="F58" s="255">
        <f t="shared" si="1"/>
        <v>0</v>
      </c>
      <c r="G58" s="255">
        <v>0</v>
      </c>
      <c r="H58" s="255">
        <v>0</v>
      </c>
      <c r="I58" s="255">
        <f t="shared" si="0"/>
        <v>0</v>
      </c>
    </row>
    <row r="59" spans="2:9" ht="15">
      <c r="B59" s="133"/>
      <c r="C59" s="245" t="s">
        <v>490</v>
      </c>
      <c r="D59" s="255">
        <v>0</v>
      </c>
      <c r="E59" s="255">
        <v>0</v>
      </c>
      <c r="F59" s="255">
        <f t="shared" si="1"/>
        <v>0</v>
      </c>
      <c r="G59" s="255">
        <v>0</v>
      </c>
      <c r="H59" s="255">
        <v>0</v>
      </c>
      <c r="I59" s="255">
        <f t="shared" si="0"/>
        <v>0</v>
      </c>
    </row>
    <row r="60" spans="2:9" ht="15">
      <c r="B60" s="133"/>
      <c r="C60" s="245" t="s">
        <v>491</v>
      </c>
      <c r="D60" s="255">
        <v>0</v>
      </c>
      <c r="E60" s="255">
        <v>0</v>
      </c>
      <c r="F60" s="255">
        <f t="shared" si="1"/>
        <v>0</v>
      </c>
      <c r="G60" s="255">
        <v>0</v>
      </c>
      <c r="H60" s="255">
        <v>0</v>
      </c>
      <c r="I60" s="255">
        <f t="shared" si="0"/>
        <v>0</v>
      </c>
    </row>
    <row r="61" spans="2:9" ht="15">
      <c r="B61" s="134" t="s">
        <v>492</v>
      </c>
      <c r="C61" s="246"/>
      <c r="D61" s="252">
        <f>SUM(D62:D70)</f>
        <v>0</v>
      </c>
      <c r="E61" s="252">
        <f>SUM(E62:E70)</f>
        <v>0</v>
      </c>
      <c r="F61" s="252">
        <f t="shared" si="1"/>
        <v>0</v>
      </c>
      <c r="G61" s="252">
        <f>SUM(G62:G70)</f>
        <v>0</v>
      </c>
      <c r="H61" s="252">
        <f>SUM(H62:H70)</f>
        <v>0</v>
      </c>
      <c r="I61" s="252">
        <f t="shared" si="0"/>
        <v>0</v>
      </c>
    </row>
    <row r="62" spans="2:9" ht="15">
      <c r="B62" s="133"/>
      <c r="C62" s="245" t="s">
        <v>493</v>
      </c>
      <c r="D62" s="255">
        <v>0</v>
      </c>
      <c r="E62" s="255">
        <v>0</v>
      </c>
      <c r="F62" s="255">
        <f t="shared" si="1"/>
        <v>0</v>
      </c>
      <c r="G62" s="255">
        <v>0</v>
      </c>
      <c r="H62" s="255">
        <v>0</v>
      </c>
      <c r="I62" s="255">
        <f t="shared" si="0"/>
        <v>0</v>
      </c>
    </row>
    <row r="63" spans="2:9" ht="15">
      <c r="B63" s="133"/>
      <c r="C63" s="245" t="s">
        <v>494</v>
      </c>
      <c r="D63" s="255">
        <v>0</v>
      </c>
      <c r="E63" s="255">
        <v>0</v>
      </c>
      <c r="F63" s="255">
        <f t="shared" si="1"/>
        <v>0</v>
      </c>
      <c r="G63" s="255">
        <v>0</v>
      </c>
      <c r="H63" s="255">
        <v>0</v>
      </c>
      <c r="I63" s="255">
        <f t="shared" si="0"/>
        <v>0</v>
      </c>
    </row>
    <row r="64" spans="2:9" ht="15">
      <c r="B64" s="133"/>
      <c r="C64" s="245" t="s">
        <v>495</v>
      </c>
      <c r="D64" s="255">
        <v>0</v>
      </c>
      <c r="E64" s="255">
        <v>0</v>
      </c>
      <c r="F64" s="255">
        <f t="shared" si="1"/>
        <v>0</v>
      </c>
      <c r="G64" s="255">
        <v>0</v>
      </c>
      <c r="H64" s="255">
        <v>0</v>
      </c>
      <c r="I64" s="255">
        <f t="shared" si="0"/>
        <v>0</v>
      </c>
    </row>
    <row r="65" spans="2:9" ht="15">
      <c r="B65" s="133"/>
      <c r="C65" s="245" t="s">
        <v>496</v>
      </c>
      <c r="D65" s="255">
        <v>0</v>
      </c>
      <c r="E65" s="255">
        <v>0</v>
      </c>
      <c r="F65" s="255">
        <f t="shared" si="1"/>
        <v>0</v>
      </c>
      <c r="G65" s="255">
        <v>0</v>
      </c>
      <c r="H65" s="255">
        <v>0</v>
      </c>
      <c r="I65" s="255">
        <f t="shared" si="0"/>
        <v>0</v>
      </c>
    </row>
    <row r="66" spans="2:9" ht="15">
      <c r="B66" s="133"/>
      <c r="C66" s="245" t="s">
        <v>497</v>
      </c>
      <c r="D66" s="255">
        <v>0</v>
      </c>
      <c r="E66" s="255">
        <v>0</v>
      </c>
      <c r="F66" s="255">
        <f t="shared" si="1"/>
        <v>0</v>
      </c>
      <c r="G66" s="255">
        <v>0</v>
      </c>
      <c r="H66" s="255">
        <v>0</v>
      </c>
      <c r="I66" s="255">
        <f t="shared" si="0"/>
        <v>0</v>
      </c>
    </row>
    <row r="67" spans="2:9" ht="15">
      <c r="B67" s="133"/>
      <c r="C67" s="245" t="s">
        <v>498</v>
      </c>
      <c r="D67" s="255">
        <v>0</v>
      </c>
      <c r="E67" s="255">
        <v>0</v>
      </c>
      <c r="F67" s="255">
        <f t="shared" si="1"/>
        <v>0</v>
      </c>
      <c r="G67" s="255">
        <v>0</v>
      </c>
      <c r="H67" s="255">
        <v>0</v>
      </c>
      <c r="I67" s="255">
        <f t="shared" si="0"/>
        <v>0</v>
      </c>
    </row>
    <row r="68" spans="2:9" ht="15">
      <c r="B68" s="133"/>
      <c r="C68" s="245" t="s">
        <v>499</v>
      </c>
      <c r="D68" s="255">
        <v>0</v>
      </c>
      <c r="E68" s="255">
        <v>0</v>
      </c>
      <c r="F68" s="255">
        <f t="shared" si="1"/>
        <v>0</v>
      </c>
      <c r="G68" s="255">
        <v>0</v>
      </c>
      <c r="H68" s="255">
        <v>0</v>
      </c>
      <c r="I68" s="255">
        <f t="shared" si="0"/>
        <v>0</v>
      </c>
    </row>
    <row r="69" spans="2:9" ht="15">
      <c r="B69" s="133"/>
      <c r="C69" s="245" t="s">
        <v>500</v>
      </c>
      <c r="D69" s="255">
        <v>0</v>
      </c>
      <c r="E69" s="255">
        <v>0</v>
      </c>
      <c r="F69" s="255">
        <f t="shared" si="1"/>
        <v>0</v>
      </c>
      <c r="G69" s="255">
        <v>0</v>
      </c>
      <c r="H69" s="255">
        <v>0</v>
      </c>
      <c r="I69" s="255">
        <f t="shared" si="0"/>
        <v>0</v>
      </c>
    </row>
    <row r="70" spans="2:9" ht="15">
      <c r="B70" s="133"/>
      <c r="C70" s="245" t="s">
        <v>501</v>
      </c>
      <c r="D70" s="255">
        <v>0</v>
      </c>
      <c r="E70" s="255">
        <v>0</v>
      </c>
      <c r="F70" s="255">
        <f t="shared" si="1"/>
        <v>0</v>
      </c>
      <c r="G70" s="255">
        <v>0</v>
      </c>
      <c r="H70" s="255">
        <v>0</v>
      </c>
      <c r="I70" s="255">
        <f t="shared" si="0"/>
        <v>0</v>
      </c>
    </row>
    <row r="71" spans="2:9" ht="15">
      <c r="B71" s="134" t="s">
        <v>502</v>
      </c>
      <c r="C71" s="246"/>
      <c r="D71" s="252">
        <f>SUM(D72:D75)</f>
        <v>0</v>
      </c>
      <c r="E71" s="252">
        <f>SUM(E72:E75)</f>
        <v>0</v>
      </c>
      <c r="F71" s="252">
        <f t="shared" si="1"/>
        <v>0</v>
      </c>
      <c r="G71" s="252">
        <f>SUM(G72:G75)</f>
        <v>0</v>
      </c>
      <c r="H71" s="252">
        <f>SUM(H72:H75)</f>
        <v>0</v>
      </c>
      <c r="I71" s="252">
        <f t="shared" si="0"/>
        <v>0</v>
      </c>
    </row>
    <row r="72" spans="2:9" ht="15">
      <c r="B72" s="133"/>
      <c r="C72" s="245" t="s">
        <v>503</v>
      </c>
      <c r="D72" s="255">
        <v>0</v>
      </c>
      <c r="E72" s="255">
        <v>0</v>
      </c>
      <c r="F72" s="255">
        <f t="shared" si="1"/>
        <v>0</v>
      </c>
      <c r="G72" s="255">
        <v>0</v>
      </c>
      <c r="H72" s="255">
        <v>0</v>
      </c>
      <c r="I72" s="255">
        <f t="shared" si="0"/>
        <v>0</v>
      </c>
    </row>
    <row r="73" spans="2:9" ht="30">
      <c r="B73" s="133"/>
      <c r="C73" s="250" t="s">
        <v>504</v>
      </c>
      <c r="D73" s="255">
        <v>0</v>
      </c>
      <c r="E73" s="255">
        <v>0</v>
      </c>
      <c r="F73" s="255">
        <f t="shared" si="1"/>
        <v>0</v>
      </c>
      <c r="G73" s="255">
        <v>0</v>
      </c>
      <c r="H73" s="255">
        <v>0</v>
      </c>
      <c r="I73" s="255">
        <f t="shared" si="0"/>
        <v>0</v>
      </c>
    </row>
    <row r="74" spans="2:9" ht="15">
      <c r="B74" s="133"/>
      <c r="C74" s="245" t="s">
        <v>505</v>
      </c>
      <c r="D74" s="255">
        <v>0</v>
      </c>
      <c r="E74" s="255">
        <v>0</v>
      </c>
      <c r="F74" s="255">
        <f t="shared" si="1"/>
        <v>0</v>
      </c>
      <c r="G74" s="255">
        <v>0</v>
      </c>
      <c r="H74" s="255">
        <v>0</v>
      </c>
      <c r="I74" s="255">
        <f t="shared" ref="I74:I76" si="3">+F74-G74</f>
        <v>0</v>
      </c>
    </row>
    <row r="75" spans="2:9" ht="15.75" thickBot="1">
      <c r="B75" s="133"/>
      <c r="C75" s="245" t="s">
        <v>506</v>
      </c>
      <c r="D75" s="256">
        <v>0</v>
      </c>
      <c r="E75" s="256">
        <v>0</v>
      </c>
      <c r="F75" s="256">
        <f t="shared" ref="F75:F76" si="4">+D75+E75</f>
        <v>0</v>
      </c>
      <c r="G75" s="256">
        <v>0</v>
      </c>
      <c r="H75" s="256">
        <v>0</v>
      </c>
      <c r="I75" s="256">
        <f t="shared" si="3"/>
        <v>0</v>
      </c>
    </row>
    <row r="76" spans="2:9" ht="15.75" thickBot="1">
      <c r="B76" s="136" t="s">
        <v>508</v>
      </c>
      <c r="C76" s="137"/>
      <c r="D76" s="253">
        <f>+D10+D43</f>
        <v>25409097</v>
      </c>
      <c r="E76" s="253">
        <f>+E10+E43</f>
        <v>2564002.41</v>
      </c>
      <c r="F76" s="253">
        <f t="shared" si="4"/>
        <v>27973099.41</v>
      </c>
      <c r="G76" s="253">
        <f>+G10+G43</f>
        <v>26821284.59</v>
      </c>
      <c r="H76" s="253">
        <f>+H10+H43</f>
        <v>26808895.670000002</v>
      </c>
      <c r="I76" s="253">
        <f t="shared" si="3"/>
        <v>1151814.8200000003</v>
      </c>
    </row>
    <row r="77" spans="2:9">
      <c r="D77" s="172"/>
      <c r="E77" s="172"/>
      <c r="F77" s="172"/>
      <c r="G77" s="172"/>
      <c r="H77" s="172"/>
      <c r="I77" s="172"/>
    </row>
    <row r="78" spans="2:9">
      <c r="D78" s="172"/>
      <c r="E78" s="172"/>
      <c r="F78" s="172"/>
      <c r="G78" s="172"/>
      <c r="H78" s="172"/>
      <c r="I78" s="172"/>
    </row>
    <row r="79" spans="2:9">
      <c r="D79" s="172"/>
      <c r="E79" s="172"/>
      <c r="F79" s="172"/>
      <c r="G79" s="172"/>
      <c r="H79" s="172"/>
      <c r="I79" s="172"/>
    </row>
    <row r="80" spans="2:9">
      <c r="D80" s="172"/>
      <c r="E80" s="172"/>
      <c r="F80" s="172"/>
      <c r="G80" s="172"/>
      <c r="H80" s="172"/>
      <c r="I80" s="172"/>
    </row>
    <row r="81" spans="4:9">
      <c r="D81" s="172"/>
      <c r="E81" s="172"/>
      <c r="F81" s="172"/>
      <c r="G81" s="172"/>
      <c r="H81" s="172"/>
      <c r="I81" s="172"/>
    </row>
    <row r="82" spans="4:9">
      <c r="D82" s="172"/>
      <c r="E82" s="172"/>
      <c r="F82" s="172"/>
      <c r="G82" s="172"/>
      <c r="H82" s="172"/>
      <c r="I82" s="172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rintOptions horizontalCentered="1"/>
  <pageMargins left="0.31496062992125984" right="0.31496062992125984" top="0.74803149606299213" bottom="0.35433070866141736" header="0.31496062992125984" footer="0.31496062992125984"/>
  <pageSetup scale="78" fitToHeight="2" orientation="landscape" r:id="rId1"/>
  <rowBreaks count="1" manualBreakCount="1">
    <brk id="4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4"/>
  <sheetViews>
    <sheetView tabSelected="1" workbookViewId="0">
      <selection activeCell="D39" sqref="D39"/>
    </sheetView>
  </sheetViews>
  <sheetFormatPr baseColWidth="10" defaultColWidth="12.5703125" defaultRowHeight="12.75"/>
  <cols>
    <col min="1" max="1" width="1.7109375" style="105" customWidth="1"/>
    <col min="2" max="2" width="53" style="105" customWidth="1"/>
    <col min="3" max="8" width="18.28515625" style="105" customWidth="1"/>
    <col min="9" max="16384" width="12.5703125" style="105"/>
  </cols>
  <sheetData>
    <row r="1" spans="2:8" ht="6.75" customHeight="1" thickBot="1"/>
    <row r="2" spans="2:8">
      <c r="B2" s="446" t="str">
        <f>+'F6c. EAEPE FUNCION'!B1:I1</f>
        <v>FISCALIA ESPECIALIZADA EN COMBATE A LA CORRUPCIÓN DEL ESTADO DE DURANGO</v>
      </c>
      <c r="C2" s="447"/>
      <c r="D2" s="447"/>
      <c r="E2" s="447"/>
      <c r="F2" s="447"/>
      <c r="G2" s="447"/>
      <c r="H2" s="448"/>
    </row>
    <row r="3" spans="2:8">
      <c r="B3" s="449" t="s">
        <v>365</v>
      </c>
      <c r="C3" s="450"/>
      <c r="D3" s="450"/>
      <c r="E3" s="450"/>
      <c r="F3" s="450"/>
      <c r="G3" s="450"/>
      <c r="H3" s="451"/>
    </row>
    <row r="4" spans="2:8">
      <c r="B4" s="449" t="s">
        <v>451</v>
      </c>
      <c r="C4" s="450"/>
      <c r="D4" s="450"/>
      <c r="E4" s="450"/>
      <c r="F4" s="450"/>
      <c r="G4" s="450"/>
      <c r="H4" s="451"/>
    </row>
    <row r="5" spans="2:8">
      <c r="B5" s="449" t="s">
        <v>548</v>
      </c>
      <c r="C5" s="450"/>
      <c r="D5" s="450"/>
      <c r="E5" s="450"/>
      <c r="F5" s="450"/>
      <c r="G5" s="450"/>
      <c r="H5" s="451"/>
    </row>
    <row r="6" spans="2:8" ht="13.5" thickBot="1">
      <c r="B6" s="452" t="s">
        <v>4</v>
      </c>
      <c r="C6" s="453"/>
      <c r="D6" s="453"/>
      <c r="E6" s="453"/>
      <c r="F6" s="453"/>
      <c r="G6" s="453"/>
      <c r="H6" s="454"/>
    </row>
    <row r="7" spans="2:8" s="107" customFormat="1" ht="6" customHeight="1" thickBot="1">
      <c r="B7" s="106"/>
      <c r="C7" s="106"/>
      <c r="D7" s="106"/>
      <c r="E7" s="106"/>
      <c r="F7" s="106"/>
      <c r="G7" s="106"/>
      <c r="H7" s="106"/>
    </row>
    <row r="8" spans="2:8" ht="13.5" thickBot="1">
      <c r="B8" s="443" t="s">
        <v>128</v>
      </c>
      <c r="C8" s="445" t="s">
        <v>452</v>
      </c>
      <c r="D8" s="445"/>
      <c r="E8" s="445"/>
      <c r="F8" s="445"/>
      <c r="G8" s="445"/>
      <c r="H8" s="445" t="s">
        <v>149</v>
      </c>
    </row>
    <row r="9" spans="2:8" ht="26.25" thickBot="1">
      <c r="B9" s="444"/>
      <c r="C9" s="178" t="s">
        <v>150</v>
      </c>
      <c r="D9" s="179" t="s">
        <v>151</v>
      </c>
      <c r="E9" s="178" t="s">
        <v>152</v>
      </c>
      <c r="F9" s="178" t="s">
        <v>153</v>
      </c>
      <c r="G9" s="178" t="s">
        <v>154</v>
      </c>
      <c r="H9" s="445"/>
    </row>
    <row r="10" spans="2:8">
      <c r="B10" s="260" t="s">
        <v>453</v>
      </c>
      <c r="C10" s="261">
        <f>SUM(C11:C20)</f>
        <v>25409097</v>
      </c>
      <c r="D10" s="261">
        <f>SUM(D11:D20)</f>
        <v>2564002.41</v>
      </c>
      <c r="E10" s="261">
        <f t="shared" ref="E10:E20" si="0">+C10+D10</f>
        <v>27973099.41</v>
      </c>
      <c r="F10" s="261">
        <f>SUM(F11:F20)</f>
        <v>26821284.59</v>
      </c>
      <c r="G10" s="261">
        <f>SUM(G11:G20)</f>
        <v>26808895.670000002</v>
      </c>
      <c r="H10" s="261">
        <f t="shared" ref="H10:H20" si="1">+E10-F10</f>
        <v>1151814.8200000003</v>
      </c>
    </row>
    <row r="11" spans="2:8">
      <c r="B11" s="108" t="s">
        <v>454</v>
      </c>
      <c r="C11" s="271">
        <v>25409097</v>
      </c>
      <c r="D11" s="272">
        <v>2564002.41</v>
      </c>
      <c r="E11" s="263">
        <f>C11+D11</f>
        <v>27973099.41</v>
      </c>
      <c r="F11" s="276">
        <v>26821284.59</v>
      </c>
      <c r="G11" s="276">
        <v>26808895.670000002</v>
      </c>
      <c r="H11" s="109">
        <f t="shared" si="1"/>
        <v>1151814.8200000003</v>
      </c>
    </row>
    <row r="12" spans="2:8">
      <c r="B12" s="108" t="s">
        <v>455</v>
      </c>
      <c r="C12" s="109">
        <v>0</v>
      </c>
      <c r="D12" s="109">
        <v>0</v>
      </c>
      <c r="E12" s="109">
        <f t="shared" si="0"/>
        <v>0</v>
      </c>
      <c r="F12" s="109">
        <v>0</v>
      </c>
      <c r="G12" s="109">
        <v>0</v>
      </c>
      <c r="H12" s="109">
        <f t="shared" si="1"/>
        <v>0</v>
      </c>
    </row>
    <row r="13" spans="2:8">
      <c r="B13" s="108" t="s">
        <v>456</v>
      </c>
      <c r="C13" s="109">
        <v>0</v>
      </c>
      <c r="D13" s="109">
        <v>0</v>
      </c>
      <c r="E13" s="109">
        <f t="shared" si="0"/>
        <v>0</v>
      </c>
      <c r="F13" s="109">
        <v>0</v>
      </c>
      <c r="G13" s="109">
        <v>0</v>
      </c>
      <c r="H13" s="109">
        <f t="shared" si="1"/>
        <v>0</v>
      </c>
    </row>
    <row r="14" spans="2:8">
      <c r="B14" s="110" t="s">
        <v>457</v>
      </c>
      <c r="C14" s="109">
        <v>0</v>
      </c>
      <c r="D14" s="109">
        <v>0</v>
      </c>
      <c r="E14" s="109">
        <f t="shared" si="0"/>
        <v>0</v>
      </c>
      <c r="F14" s="109">
        <v>0</v>
      </c>
      <c r="G14" s="109">
        <v>0</v>
      </c>
      <c r="H14" s="109">
        <f t="shared" si="1"/>
        <v>0</v>
      </c>
    </row>
    <row r="15" spans="2:8">
      <c r="B15" s="110" t="s">
        <v>458</v>
      </c>
      <c r="C15" s="109">
        <v>0</v>
      </c>
      <c r="D15" s="109">
        <v>0</v>
      </c>
      <c r="E15" s="109">
        <f t="shared" si="0"/>
        <v>0</v>
      </c>
      <c r="F15" s="109">
        <v>0</v>
      </c>
      <c r="G15" s="109">
        <v>0</v>
      </c>
      <c r="H15" s="109">
        <f t="shared" si="1"/>
        <v>0</v>
      </c>
    </row>
    <row r="16" spans="2:8">
      <c r="B16" s="108" t="s">
        <v>459</v>
      </c>
      <c r="C16" s="109">
        <v>0</v>
      </c>
      <c r="D16" s="109">
        <v>0</v>
      </c>
      <c r="E16" s="109">
        <f t="shared" si="0"/>
        <v>0</v>
      </c>
      <c r="F16" s="109">
        <v>0</v>
      </c>
      <c r="G16" s="109">
        <v>0</v>
      </c>
      <c r="H16" s="109">
        <f t="shared" si="1"/>
        <v>0</v>
      </c>
    </row>
    <row r="17" spans="2:8" ht="25.5">
      <c r="B17" s="108" t="s">
        <v>460</v>
      </c>
      <c r="C17" s="109">
        <v>0</v>
      </c>
      <c r="D17" s="109">
        <v>0</v>
      </c>
      <c r="E17" s="109">
        <f t="shared" si="0"/>
        <v>0</v>
      </c>
      <c r="F17" s="109">
        <v>0</v>
      </c>
      <c r="G17" s="109">
        <v>0</v>
      </c>
      <c r="H17" s="109">
        <f t="shared" si="1"/>
        <v>0</v>
      </c>
    </row>
    <row r="18" spans="2:8">
      <c r="B18" s="110" t="s">
        <v>461</v>
      </c>
      <c r="C18" s="109">
        <v>0</v>
      </c>
      <c r="D18" s="109">
        <v>0</v>
      </c>
      <c r="E18" s="109">
        <f t="shared" si="0"/>
        <v>0</v>
      </c>
      <c r="F18" s="109">
        <v>0</v>
      </c>
      <c r="G18" s="109">
        <v>0</v>
      </c>
      <c r="H18" s="109">
        <f t="shared" si="1"/>
        <v>0</v>
      </c>
    </row>
    <row r="19" spans="2:8">
      <c r="B19" s="110" t="s">
        <v>462</v>
      </c>
      <c r="C19" s="109">
        <v>0</v>
      </c>
      <c r="D19" s="109">
        <v>0</v>
      </c>
      <c r="E19" s="109">
        <f t="shared" si="0"/>
        <v>0</v>
      </c>
      <c r="F19" s="109">
        <v>0</v>
      </c>
      <c r="G19" s="109">
        <v>0</v>
      </c>
      <c r="H19" s="109">
        <f t="shared" si="1"/>
        <v>0</v>
      </c>
    </row>
    <row r="20" spans="2:8">
      <c r="B20" s="108" t="s">
        <v>463</v>
      </c>
      <c r="C20" s="109">
        <v>0</v>
      </c>
      <c r="D20" s="109">
        <v>0</v>
      </c>
      <c r="E20" s="109">
        <f t="shared" si="0"/>
        <v>0</v>
      </c>
      <c r="F20" s="109">
        <v>0</v>
      </c>
      <c r="G20" s="109">
        <v>0</v>
      </c>
      <c r="H20" s="109">
        <f t="shared" si="1"/>
        <v>0</v>
      </c>
    </row>
    <row r="21" spans="2:8">
      <c r="B21" s="111"/>
      <c r="C21" s="112"/>
      <c r="D21" s="112"/>
      <c r="E21" s="112"/>
      <c r="F21" s="112"/>
      <c r="G21" s="112"/>
      <c r="H21" s="112"/>
    </row>
    <row r="22" spans="2:8">
      <c r="B22" s="260" t="s">
        <v>256</v>
      </c>
      <c r="C22" s="262">
        <v>0</v>
      </c>
      <c r="D22" s="262">
        <v>0</v>
      </c>
      <c r="E22" s="262">
        <f t="shared" ref="E22:E32" si="2">+C22+D22</f>
        <v>0</v>
      </c>
      <c r="F22" s="262">
        <v>0</v>
      </c>
      <c r="G22" s="262">
        <v>0</v>
      </c>
      <c r="H22" s="262">
        <f t="shared" ref="H22:H32" si="3">+E22-F22</f>
        <v>0</v>
      </c>
    </row>
    <row r="23" spans="2:8">
      <c r="B23" s="108" t="s">
        <v>454</v>
      </c>
      <c r="C23" s="109">
        <v>0</v>
      </c>
      <c r="D23" s="109">
        <v>0</v>
      </c>
      <c r="E23" s="109">
        <f t="shared" si="2"/>
        <v>0</v>
      </c>
      <c r="F23" s="109">
        <v>0</v>
      </c>
      <c r="G23" s="109">
        <v>0</v>
      </c>
      <c r="H23" s="109">
        <f t="shared" si="3"/>
        <v>0</v>
      </c>
    </row>
    <row r="24" spans="2:8">
      <c r="B24" s="108" t="s">
        <v>455</v>
      </c>
      <c r="C24" s="109">
        <v>0</v>
      </c>
      <c r="D24" s="109">
        <v>0</v>
      </c>
      <c r="E24" s="109">
        <f t="shared" si="2"/>
        <v>0</v>
      </c>
      <c r="F24" s="109">
        <v>0</v>
      </c>
      <c r="G24" s="109">
        <v>0</v>
      </c>
      <c r="H24" s="109">
        <f t="shared" si="3"/>
        <v>0</v>
      </c>
    </row>
    <row r="25" spans="2:8">
      <c r="B25" s="108" t="s">
        <v>456</v>
      </c>
      <c r="C25" s="109">
        <v>0</v>
      </c>
      <c r="D25" s="109">
        <v>0</v>
      </c>
      <c r="E25" s="109">
        <f t="shared" si="2"/>
        <v>0</v>
      </c>
      <c r="F25" s="109">
        <v>0</v>
      </c>
      <c r="G25" s="109">
        <v>0</v>
      </c>
      <c r="H25" s="109">
        <f t="shared" si="3"/>
        <v>0</v>
      </c>
    </row>
    <row r="26" spans="2:8">
      <c r="B26" s="110" t="s">
        <v>457</v>
      </c>
      <c r="C26" s="109">
        <v>0</v>
      </c>
      <c r="D26" s="109">
        <v>0</v>
      </c>
      <c r="E26" s="109">
        <f t="shared" si="2"/>
        <v>0</v>
      </c>
      <c r="F26" s="109">
        <v>0</v>
      </c>
      <c r="G26" s="109">
        <v>0</v>
      </c>
      <c r="H26" s="109">
        <f t="shared" si="3"/>
        <v>0</v>
      </c>
    </row>
    <row r="27" spans="2:8">
      <c r="B27" s="110" t="s">
        <v>458</v>
      </c>
      <c r="C27" s="109">
        <v>0</v>
      </c>
      <c r="D27" s="109">
        <v>0</v>
      </c>
      <c r="E27" s="109">
        <f t="shared" si="2"/>
        <v>0</v>
      </c>
      <c r="F27" s="109">
        <v>0</v>
      </c>
      <c r="G27" s="109">
        <v>0</v>
      </c>
      <c r="H27" s="109">
        <f t="shared" si="3"/>
        <v>0</v>
      </c>
    </row>
    <row r="28" spans="2:8">
      <c r="B28" s="108" t="s">
        <v>459</v>
      </c>
      <c r="C28" s="109">
        <v>0</v>
      </c>
      <c r="D28" s="109">
        <v>0</v>
      </c>
      <c r="E28" s="109">
        <f t="shared" si="2"/>
        <v>0</v>
      </c>
      <c r="F28" s="109">
        <v>0</v>
      </c>
      <c r="G28" s="109">
        <v>0</v>
      </c>
      <c r="H28" s="109">
        <f t="shared" si="3"/>
        <v>0</v>
      </c>
    </row>
    <row r="29" spans="2:8" ht="25.5">
      <c r="B29" s="108" t="s">
        <v>464</v>
      </c>
      <c r="C29" s="109">
        <v>0</v>
      </c>
      <c r="D29" s="109">
        <v>0</v>
      </c>
      <c r="E29" s="109">
        <f t="shared" si="2"/>
        <v>0</v>
      </c>
      <c r="F29" s="109">
        <v>0</v>
      </c>
      <c r="G29" s="109">
        <v>0</v>
      </c>
      <c r="H29" s="109">
        <f t="shared" si="3"/>
        <v>0</v>
      </c>
    </row>
    <row r="30" spans="2:8">
      <c r="B30" s="113" t="s">
        <v>461</v>
      </c>
      <c r="C30" s="109">
        <v>0</v>
      </c>
      <c r="D30" s="109">
        <v>0</v>
      </c>
      <c r="E30" s="109">
        <f t="shared" si="2"/>
        <v>0</v>
      </c>
      <c r="F30" s="109">
        <v>0</v>
      </c>
      <c r="G30" s="109">
        <v>0</v>
      </c>
      <c r="H30" s="109">
        <f t="shared" si="3"/>
        <v>0</v>
      </c>
    </row>
    <row r="31" spans="2:8">
      <c r="B31" s="113" t="s">
        <v>462</v>
      </c>
      <c r="C31" s="109">
        <v>0</v>
      </c>
      <c r="D31" s="109">
        <v>0</v>
      </c>
      <c r="E31" s="109">
        <f t="shared" si="2"/>
        <v>0</v>
      </c>
      <c r="F31" s="109">
        <v>0</v>
      </c>
      <c r="G31" s="109">
        <v>0</v>
      </c>
      <c r="H31" s="109">
        <f t="shared" si="3"/>
        <v>0</v>
      </c>
    </row>
    <row r="32" spans="2:8">
      <c r="B32" s="108" t="s">
        <v>463</v>
      </c>
      <c r="C32" s="109">
        <v>0</v>
      </c>
      <c r="D32" s="109">
        <v>0</v>
      </c>
      <c r="E32" s="109">
        <f t="shared" si="2"/>
        <v>0</v>
      </c>
      <c r="F32" s="109">
        <v>0</v>
      </c>
      <c r="G32" s="109">
        <v>0</v>
      </c>
      <c r="H32" s="109">
        <f t="shared" si="3"/>
        <v>0</v>
      </c>
    </row>
    <row r="33" spans="2:8" ht="13.5" thickBot="1">
      <c r="B33" s="108"/>
      <c r="C33" s="112"/>
      <c r="D33" s="112"/>
      <c r="E33" s="112"/>
      <c r="F33" s="112"/>
      <c r="G33" s="112"/>
      <c r="H33" s="112"/>
    </row>
    <row r="34" spans="2:8" ht="13.5" thickBot="1">
      <c r="B34" s="114" t="s">
        <v>465</v>
      </c>
      <c r="C34" s="115">
        <f>+C10+C22</f>
        <v>25409097</v>
      </c>
      <c r="D34" s="115">
        <f>+D10+D22</f>
        <v>2564002.41</v>
      </c>
      <c r="E34" s="115">
        <f t="shared" ref="E34" si="4">+C34+D34</f>
        <v>27973099.41</v>
      </c>
      <c r="F34" s="115">
        <f>+F10+F22</f>
        <v>26821284.59</v>
      </c>
      <c r="G34" s="115">
        <f>+G10+G22</f>
        <v>26808895.670000002</v>
      </c>
      <c r="H34" s="115">
        <f t="shared" ref="H34" si="5">+E34-F34</f>
        <v>1151814.8200000003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11</vt:i4>
      </vt:variant>
    </vt:vector>
  </HeadingPairs>
  <TitlesOfParts>
    <vt:vector size="20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'F1. ESF'!Área_de_impresión</vt:lpstr>
      <vt:lpstr>'F2. IADPyOP'!Área_de_impresión</vt:lpstr>
      <vt:lpstr>'F3. IAODF'!Área_de_impresión</vt:lpstr>
      <vt:lpstr>'F4. BALPRESUP'!Área_de_impresión</vt:lpstr>
      <vt:lpstr>'F5. EAID'!Área_de_impresión</vt:lpstr>
      <vt:lpstr>'F6a. EAEPE OG'!Área_de_impresión</vt:lpstr>
      <vt:lpstr>'F6b. EAEPE ADMVA'!Área_de_impresión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Usuario de Windows</cp:lastModifiedBy>
  <cp:lastPrinted>2018-02-12T03:29:19Z</cp:lastPrinted>
  <dcterms:created xsi:type="dcterms:W3CDTF">2017-05-03T19:21:22Z</dcterms:created>
  <dcterms:modified xsi:type="dcterms:W3CDTF">2022-01-11T21:12:34Z</dcterms:modified>
</cp:coreProperties>
</file>