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esktop\"/>
    </mc:Choice>
  </mc:AlternateContent>
  <xr:revisionPtr revIDLastSave="0" documentId="8_{77FFB349-ADDF-477F-875E-E828E00ED530}" xr6:coauthVersionLast="47" xr6:coauthVersionMax="47" xr10:uidLastSave="{00000000-0000-0000-0000-000000000000}"/>
  <bookViews>
    <workbookView xWindow="-120" yWindow="-120" windowWidth="29040" windowHeight="15720" xr2:uid="{4D0C7F56-769E-4012-98A5-6EFAC002E694}"/>
  </bookViews>
  <sheets>
    <sheet name="CapConPar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CapConPar!$B$5:$E$314</definedName>
    <definedName name="Aplica" localSheetId="0">[1]Hoja3!#REF!</definedName>
    <definedName name="Aplica">[2]Hoja3!#REF!</definedName>
    <definedName name="_xlnm.Print_Area" localSheetId="0">CapConPar!$A$1:$D$315</definedName>
    <definedName name="criterio">[3]Hoja3!$A$26:$A$28</definedName>
    <definedName name="Criterio1">[4]Hoja3!$A$23:$A$24</definedName>
    <definedName name="fs">[2]Hoja3!#REF!</definedName>
    <definedName name="Grupo_de_Derecho">[5]Hoja3!$A$1:$A$20</definedName>
    <definedName name="organiza">[4]Hoja3!$A$31:$A$89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>[7]Hoja1!$A$1:$C$384</definedName>
    <definedName name="PPRES3">[7]Hoja1!$A$1:$C$2567</definedName>
    <definedName name="PROG">#REF!</definedName>
    <definedName name="Programa" localSheetId="0">#REF!</definedName>
    <definedName name="Programa">#REF!</definedName>
    <definedName name="_xlnm.Print_Titles" localSheetId="0">CapConPar!$1:$6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1" l="1"/>
  <c r="P2" i="1" s="1"/>
  <c r="P3" i="1" s="1"/>
  <c r="Q2" i="1" s="1"/>
  <c r="K4" i="1"/>
  <c r="L4" i="1"/>
  <c r="Q4" i="1"/>
  <c r="R2" i="1" s="1"/>
  <c r="R4" i="1"/>
  <c r="J6" i="1"/>
  <c r="E7" i="1"/>
  <c r="F7" i="1"/>
  <c r="G7" i="1" s="1"/>
  <c r="J7" i="1"/>
  <c r="E8" i="1"/>
  <c r="F8" i="1"/>
  <c r="G8" i="1" s="1"/>
  <c r="J8" i="1"/>
  <c r="K8" i="1"/>
  <c r="L8" i="1" s="1"/>
  <c r="E9" i="1"/>
  <c r="F9" i="1" s="1"/>
  <c r="J9" i="1"/>
  <c r="L9" i="1"/>
  <c r="E10" i="1"/>
  <c r="F10" i="1" s="1"/>
  <c r="J10" i="1"/>
  <c r="L10" i="1"/>
  <c r="E11" i="1"/>
  <c r="F11" i="1"/>
  <c r="H11" i="1" s="1"/>
  <c r="G11" i="1"/>
  <c r="J11" i="1"/>
  <c r="K11" i="1"/>
  <c r="L11" i="1"/>
  <c r="E12" i="1"/>
  <c r="F12" i="1" s="1"/>
  <c r="J12" i="1"/>
  <c r="L12" i="1"/>
  <c r="E13" i="1"/>
  <c r="F13" i="1"/>
  <c r="G13" i="1" s="1"/>
  <c r="J13" i="1"/>
  <c r="L13" i="1"/>
  <c r="E14" i="1"/>
  <c r="F14" i="1" s="1"/>
  <c r="J14" i="1"/>
  <c r="K14" i="1"/>
  <c r="L14" i="1"/>
  <c r="E15" i="1"/>
  <c r="F15" i="1" s="1"/>
  <c r="J15" i="1"/>
  <c r="L15" i="1"/>
  <c r="E16" i="1"/>
  <c r="F16" i="1"/>
  <c r="H16" i="1" s="1"/>
  <c r="G16" i="1"/>
  <c r="J16" i="1"/>
  <c r="L16" i="1"/>
  <c r="E17" i="1"/>
  <c r="F17" i="1" s="1"/>
  <c r="J17" i="1"/>
  <c r="L17" i="1"/>
  <c r="E18" i="1"/>
  <c r="F18" i="1" s="1"/>
  <c r="J18" i="1"/>
  <c r="L18" i="1"/>
  <c r="E19" i="1"/>
  <c r="F19" i="1" s="1"/>
  <c r="J19" i="1"/>
  <c r="L19" i="1"/>
  <c r="E20" i="1"/>
  <c r="F20" i="1" s="1"/>
  <c r="J20" i="1"/>
  <c r="K20" i="1"/>
  <c r="L20" i="1"/>
  <c r="E21" i="1"/>
  <c r="F21" i="1"/>
  <c r="G21" i="1" s="1"/>
  <c r="J21" i="1"/>
  <c r="L21" i="1"/>
  <c r="E22" i="1"/>
  <c r="F22" i="1" s="1"/>
  <c r="J22" i="1"/>
  <c r="L22" i="1"/>
  <c r="E23" i="1"/>
  <c r="F23" i="1" s="1"/>
  <c r="J23" i="1"/>
  <c r="L23" i="1"/>
  <c r="E24" i="1"/>
  <c r="F24" i="1"/>
  <c r="G24" i="1"/>
  <c r="H24" i="1"/>
  <c r="J24" i="1"/>
  <c r="L24" i="1"/>
  <c r="E25" i="1"/>
  <c r="F25" i="1"/>
  <c r="G25" i="1" s="1"/>
  <c r="J25" i="1"/>
  <c r="K25" i="1"/>
  <c r="L25" i="1" s="1"/>
  <c r="E26" i="1"/>
  <c r="F26" i="1" s="1"/>
  <c r="J26" i="1"/>
  <c r="L26" i="1"/>
  <c r="E27" i="1"/>
  <c r="F27" i="1" s="1"/>
  <c r="J27" i="1"/>
  <c r="L27" i="1"/>
  <c r="E28" i="1"/>
  <c r="F28" i="1"/>
  <c r="G28" i="1" s="1"/>
  <c r="J28" i="1"/>
  <c r="L28" i="1"/>
  <c r="E29" i="1"/>
  <c r="F29" i="1" s="1"/>
  <c r="J29" i="1"/>
  <c r="L29" i="1"/>
  <c r="E30" i="1"/>
  <c r="F30" i="1"/>
  <c r="H30" i="1" s="1"/>
  <c r="G30" i="1"/>
  <c r="J30" i="1"/>
  <c r="L30" i="1"/>
  <c r="E31" i="1"/>
  <c r="F31" i="1" s="1"/>
  <c r="J31" i="1"/>
  <c r="K31" i="1"/>
  <c r="L31" i="1"/>
  <c r="E32" i="1"/>
  <c r="F32" i="1"/>
  <c r="H32" i="1" s="1"/>
  <c r="J32" i="1"/>
  <c r="L32" i="1"/>
  <c r="E33" i="1"/>
  <c r="F33" i="1" s="1"/>
  <c r="J33" i="1"/>
  <c r="K33" i="1"/>
  <c r="L33" i="1" s="1"/>
  <c r="E34" i="1"/>
  <c r="F34" i="1" s="1"/>
  <c r="J34" i="1"/>
  <c r="L34" i="1"/>
  <c r="E35" i="1"/>
  <c r="F35" i="1"/>
  <c r="H35" i="1" s="1"/>
  <c r="G35" i="1"/>
  <c r="J35" i="1"/>
  <c r="L35" i="1"/>
  <c r="E36" i="1"/>
  <c r="F36" i="1" s="1"/>
  <c r="J36" i="1"/>
  <c r="K36" i="1"/>
  <c r="L36" i="1"/>
  <c r="E37" i="1"/>
  <c r="F37" i="1"/>
  <c r="H37" i="1" s="1"/>
  <c r="J37" i="1"/>
  <c r="L37" i="1"/>
  <c r="E38" i="1"/>
  <c r="F38" i="1" s="1"/>
  <c r="J38" i="1"/>
  <c r="L38" i="1"/>
  <c r="E39" i="1"/>
  <c r="F39" i="1"/>
  <c r="G39" i="1" s="1"/>
  <c r="J39" i="1"/>
  <c r="L39" i="1"/>
  <c r="E40" i="1"/>
  <c r="F40" i="1" s="1"/>
  <c r="J40" i="1"/>
  <c r="L40" i="1"/>
  <c r="E41" i="1"/>
  <c r="F41" i="1" s="1"/>
  <c r="J41" i="1"/>
  <c r="L41" i="1"/>
  <c r="E42" i="1"/>
  <c r="F42" i="1"/>
  <c r="G42" i="1"/>
  <c r="H42" i="1"/>
  <c r="J42" i="1"/>
  <c r="L42" i="1"/>
  <c r="E43" i="1"/>
  <c r="F43" i="1"/>
  <c r="G43" i="1" s="1"/>
  <c r="J43" i="1"/>
  <c r="L43" i="1"/>
  <c r="E44" i="1"/>
  <c r="F44" i="1"/>
  <c r="G44" i="1" s="1"/>
  <c r="H44" i="1"/>
  <c r="J44" i="1"/>
  <c r="L44" i="1"/>
  <c r="E45" i="1"/>
  <c r="F45" i="1"/>
  <c r="H45" i="1" s="1"/>
  <c r="J45" i="1"/>
  <c r="K45" i="1"/>
  <c r="L45" i="1" s="1"/>
  <c r="E46" i="1"/>
  <c r="F46" i="1"/>
  <c r="G46" i="1" s="1"/>
  <c r="J46" i="1"/>
  <c r="L46" i="1"/>
  <c r="E47" i="1"/>
  <c r="F47" i="1" s="1"/>
  <c r="J47" i="1"/>
  <c r="L47" i="1"/>
  <c r="E48" i="1"/>
  <c r="F48" i="1"/>
  <c r="H48" i="1" s="1"/>
  <c r="G48" i="1"/>
  <c r="J48" i="1"/>
  <c r="L48" i="1"/>
  <c r="E49" i="1"/>
  <c r="F49" i="1" s="1"/>
  <c r="J49" i="1"/>
  <c r="K49" i="1"/>
  <c r="L49" i="1"/>
  <c r="E50" i="1"/>
  <c r="F50" i="1"/>
  <c r="H50" i="1" s="1"/>
  <c r="J50" i="1"/>
  <c r="L50" i="1"/>
  <c r="E51" i="1"/>
  <c r="F51" i="1"/>
  <c r="G51" i="1"/>
  <c r="H51" i="1"/>
  <c r="J51" i="1"/>
  <c r="L51" i="1"/>
  <c r="E52" i="1"/>
  <c r="F52" i="1"/>
  <c r="G52" i="1" s="1"/>
  <c r="J52" i="1"/>
  <c r="L52" i="1"/>
  <c r="E53" i="1"/>
  <c r="F53" i="1" s="1"/>
  <c r="J53" i="1"/>
  <c r="L53" i="1"/>
  <c r="E54" i="1"/>
  <c r="F54" i="1" s="1"/>
  <c r="J54" i="1"/>
  <c r="L54" i="1"/>
  <c r="J55" i="1"/>
  <c r="R55" i="1"/>
  <c r="E56" i="1"/>
  <c r="F56" i="1"/>
  <c r="H56" i="1" s="1"/>
  <c r="J56" i="1"/>
  <c r="K56" i="1"/>
  <c r="L56" i="1" s="1"/>
  <c r="E57" i="1"/>
  <c r="F57" i="1"/>
  <c r="G57" i="1" s="1"/>
  <c r="J57" i="1"/>
  <c r="L57" i="1"/>
  <c r="E58" i="1"/>
  <c r="F58" i="1" s="1"/>
  <c r="J58" i="1"/>
  <c r="L58" i="1"/>
  <c r="E59" i="1"/>
  <c r="F59" i="1"/>
  <c r="H59" i="1" s="1"/>
  <c r="G59" i="1"/>
  <c r="J59" i="1"/>
  <c r="L59" i="1"/>
  <c r="E60" i="1"/>
  <c r="F60" i="1" s="1"/>
  <c r="J60" i="1"/>
  <c r="L60" i="1"/>
  <c r="E61" i="1"/>
  <c r="F61" i="1"/>
  <c r="H61" i="1" s="1"/>
  <c r="G61" i="1"/>
  <c r="J61" i="1"/>
  <c r="L61" i="1"/>
  <c r="E62" i="1"/>
  <c r="F62" i="1" s="1"/>
  <c r="J62" i="1"/>
  <c r="L62" i="1"/>
  <c r="E63" i="1"/>
  <c r="F63" i="1" s="1"/>
  <c r="J63" i="1"/>
  <c r="L63" i="1"/>
  <c r="E64" i="1"/>
  <c r="F64" i="1" s="1"/>
  <c r="J64" i="1"/>
  <c r="L64" i="1"/>
  <c r="E65" i="1"/>
  <c r="F65" i="1"/>
  <c r="G65" i="1" s="1"/>
  <c r="J65" i="1"/>
  <c r="L65" i="1"/>
  <c r="E66" i="1"/>
  <c r="F66" i="1" s="1"/>
  <c r="J66" i="1"/>
  <c r="K66" i="1"/>
  <c r="L66" i="1" s="1"/>
  <c r="E67" i="1"/>
  <c r="F67" i="1"/>
  <c r="G67" i="1" s="1"/>
  <c r="J67" i="1"/>
  <c r="L67" i="1"/>
  <c r="E68" i="1"/>
  <c r="F68" i="1"/>
  <c r="G68" i="1" s="1"/>
  <c r="H68" i="1"/>
  <c r="J68" i="1"/>
  <c r="L68" i="1"/>
  <c r="E69" i="1"/>
  <c r="F69" i="1"/>
  <c r="H69" i="1" s="1"/>
  <c r="J69" i="1"/>
  <c r="L69" i="1"/>
  <c r="E70" i="1"/>
  <c r="F70" i="1"/>
  <c r="G70" i="1"/>
  <c r="H70" i="1"/>
  <c r="J70" i="1"/>
  <c r="L70" i="1"/>
  <c r="E71" i="1"/>
  <c r="F71" i="1"/>
  <c r="G71" i="1" s="1"/>
  <c r="H71" i="1"/>
  <c r="J71" i="1"/>
  <c r="L71" i="1"/>
  <c r="E72" i="1"/>
  <c r="F72" i="1" s="1"/>
  <c r="J72" i="1"/>
  <c r="L72" i="1"/>
  <c r="E73" i="1"/>
  <c r="F73" i="1" s="1"/>
  <c r="J73" i="1"/>
  <c r="L73" i="1"/>
  <c r="E74" i="1"/>
  <c r="F74" i="1"/>
  <c r="G74" i="1"/>
  <c r="H74" i="1"/>
  <c r="J74" i="1"/>
  <c r="K74" i="1"/>
  <c r="L74" i="1"/>
  <c r="E75" i="1"/>
  <c r="F75" i="1" s="1"/>
  <c r="J75" i="1"/>
  <c r="L75" i="1"/>
  <c r="E76" i="1"/>
  <c r="F76" i="1" s="1"/>
  <c r="J76" i="1"/>
  <c r="L76" i="1"/>
  <c r="E77" i="1"/>
  <c r="F77" i="1" s="1"/>
  <c r="J77" i="1"/>
  <c r="K77" i="1"/>
  <c r="L77" i="1"/>
  <c r="E78" i="1"/>
  <c r="F78" i="1" s="1"/>
  <c r="J78" i="1"/>
  <c r="L78" i="1"/>
  <c r="E79" i="1"/>
  <c r="F79" i="1"/>
  <c r="G79" i="1"/>
  <c r="H79" i="1"/>
  <c r="J79" i="1"/>
  <c r="L79" i="1"/>
  <c r="E80" i="1"/>
  <c r="F80" i="1"/>
  <c r="G80" i="1" s="1"/>
  <c r="J80" i="1"/>
  <c r="L80" i="1"/>
  <c r="E81" i="1"/>
  <c r="F81" i="1"/>
  <c r="G81" i="1" s="1"/>
  <c r="H81" i="1"/>
  <c r="J81" i="1"/>
  <c r="L81" i="1"/>
  <c r="E82" i="1"/>
  <c r="F82" i="1"/>
  <c r="H82" i="1" s="1"/>
  <c r="J82" i="1"/>
  <c r="L82" i="1"/>
  <c r="E83" i="1"/>
  <c r="F83" i="1"/>
  <c r="G83" i="1"/>
  <c r="H83" i="1"/>
  <c r="J83" i="1"/>
  <c r="K83" i="1"/>
  <c r="L83" i="1" s="1"/>
  <c r="E84" i="1"/>
  <c r="F84" i="1" s="1"/>
  <c r="J84" i="1"/>
  <c r="L84" i="1"/>
  <c r="E85" i="1"/>
  <c r="F85" i="1"/>
  <c r="H85" i="1" s="1"/>
  <c r="G85" i="1"/>
  <c r="J85" i="1"/>
  <c r="K85" i="1"/>
  <c r="L85" i="1" s="1"/>
  <c r="E86" i="1"/>
  <c r="F86" i="1"/>
  <c r="G86" i="1" s="1"/>
  <c r="H86" i="1"/>
  <c r="J86" i="1"/>
  <c r="L86" i="1"/>
  <c r="E87" i="1"/>
  <c r="F87" i="1"/>
  <c r="H87" i="1" s="1"/>
  <c r="J87" i="1"/>
  <c r="L87" i="1"/>
  <c r="E88" i="1"/>
  <c r="F88" i="1"/>
  <c r="G88" i="1"/>
  <c r="H88" i="1"/>
  <c r="J88" i="1"/>
  <c r="L88" i="1"/>
  <c r="E89" i="1"/>
  <c r="F89" i="1"/>
  <c r="G89" i="1" s="1"/>
  <c r="H89" i="1"/>
  <c r="J89" i="1"/>
  <c r="L89" i="1"/>
  <c r="E90" i="1"/>
  <c r="F90" i="1" s="1"/>
  <c r="J90" i="1"/>
  <c r="E91" i="1"/>
  <c r="F91" i="1"/>
  <c r="G91" i="1" s="1"/>
  <c r="J91" i="1"/>
  <c r="L91" i="1"/>
  <c r="E92" i="1"/>
  <c r="F92" i="1" s="1"/>
  <c r="J92" i="1"/>
  <c r="L92" i="1"/>
  <c r="E93" i="1"/>
  <c r="F93" i="1"/>
  <c r="H93" i="1" s="1"/>
  <c r="G93" i="1"/>
  <c r="J93" i="1"/>
  <c r="L93" i="1"/>
  <c r="E94" i="1"/>
  <c r="F94" i="1" s="1"/>
  <c r="J94" i="1"/>
  <c r="L94" i="1"/>
  <c r="E95" i="1"/>
  <c r="F95" i="1"/>
  <c r="H95" i="1" s="1"/>
  <c r="G95" i="1"/>
  <c r="J95" i="1"/>
  <c r="L95" i="1"/>
  <c r="E96" i="1"/>
  <c r="F96" i="1" s="1"/>
  <c r="J96" i="1"/>
  <c r="K96" i="1"/>
  <c r="L96" i="1"/>
  <c r="E97" i="1"/>
  <c r="F97" i="1"/>
  <c r="G97" i="1" s="1"/>
  <c r="H97" i="1"/>
  <c r="J97" i="1"/>
  <c r="L97" i="1"/>
  <c r="E98" i="1"/>
  <c r="F98" i="1" s="1"/>
  <c r="J98" i="1"/>
  <c r="L98" i="1"/>
  <c r="E99" i="1"/>
  <c r="F99" i="1" s="1"/>
  <c r="J99" i="1"/>
  <c r="L99" i="1"/>
  <c r="E100" i="1"/>
  <c r="F100" i="1"/>
  <c r="G100" i="1"/>
  <c r="H100" i="1"/>
  <c r="J100" i="1"/>
  <c r="L100" i="1"/>
  <c r="E101" i="1"/>
  <c r="F101" i="1"/>
  <c r="G101" i="1" s="1"/>
  <c r="J101" i="1"/>
  <c r="L101" i="1"/>
  <c r="E102" i="1"/>
  <c r="F102" i="1"/>
  <c r="G102" i="1" s="1"/>
  <c r="H102" i="1"/>
  <c r="J102" i="1"/>
  <c r="L102" i="1"/>
  <c r="E103" i="1"/>
  <c r="F103" i="1"/>
  <c r="H103" i="1" s="1"/>
  <c r="J103" i="1"/>
  <c r="L103" i="1"/>
  <c r="E104" i="1"/>
  <c r="F104" i="1"/>
  <c r="G104" i="1"/>
  <c r="H104" i="1"/>
  <c r="J104" i="1"/>
  <c r="L104" i="1"/>
  <c r="E105" i="1"/>
  <c r="F105" i="1"/>
  <c r="G105" i="1" s="1"/>
  <c r="H105" i="1"/>
  <c r="J105" i="1"/>
  <c r="L105" i="1"/>
  <c r="E106" i="1"/>
  <c r="F106" i="1" s="1"/>
  <c r="J106" i="1"/>
  <c r="K106" i="1"/>
  <c r="L106" i="1"/>
  <c r="E107" i="1"/>
  <c r="F107" i="1" s="1"/>
  <c r="J107" i="1"/>
  <c r="L107" i="1"/>
  <c r="E108" i="1"/>
  <c r="F108" i="1"/>
  <c r="H108" i="1" s="1"/>
  <c r="G108" i="1"/>
  <c r="J108" i="1"/>
  <c r="L108" i="1"/>
  <c r="E109" i="1"/>
  <c r="F109" i="1" s="1"/>
  <c r="J109" i="1"/>
  <c r="L109" i="1"/>
  <c r="E110" i="1"/>
  <c r="F110" i="1" s="1"/>
  <c r="J110" i="1"/>
  <c r="L110" i="1"/>
  <c r="E111" i="1"/>
  <c r="F111" i="1" s="1"/>
  <c r="J111" i="1"/>
  <c r="L111" i="1"/>
  <c r="E112" i="1"/>
  <c r="F112" i="1"/>
  <c r="G112" i="1" s="1"/>
  <c r="J112" i="1"/>
  <c r="L112" i="1"/>
  <c r="E113" i="1"/>
  <c r="F113" i="1" s="1"/>
  <c r="J113" i="1"/>
  <c r="L113" i="1"/>
  <c r="E114" i="1"/>
  <c r="F114" i="1"/>
  <c r="H114" i="1" s="1"/>
  <c r="G114" i="1"/>
  <c r="J114" i="1"/>
  <c r="L114" i="1"/>
  <c r="E115" i="1"/>
  <c r="F115" i="1" s="1"/>
  <c r="J115" i="1"/>
  <c r="L115" i="1"/>
  <c r="E116" i="1"/>
  <c r="F116" i="1"/>
  <c r="H116" i="1" s="1"/>
  <c r="G116" i="1"/>
  <c r="J116" i="1"/>
  <c r="K116" i="1"/>
  <c r="L116" i="1"/>
  <c r="E117" i="1"/>
  <c r="F117" i="1"/>
  <c r="G117" i="1"/>
  <c r="H117" i="1"/>
  <c r="J117" i="1"/>
  <c r="L117" i="1"/>
  <c r="R117" i="1"/>
  <c r="E118" i="1"/>
  <c r="F118" i="1" s="1"/>
  <c r="J118" i="1"/>
  <c r="L118" i="1"/>
  <c r="R118" i="1"/>
  <c r="E119" i="1"/>
  <c r="F119" i="1"/>
  <c r="G119" i="1" s="1"/>
  <c r="J119" i="1"/>
  <c r="L119" i="1"/>
  <c r="R119" i="1"/>
  <c r="E120" i="1"/>
  <c r="F120" i="1"/>
  <c r="H120" i="1" s="1"/>
  <c r="G120" i="1"/>
  <c r="J120" i="1"/>
  <c r="L120" i="1"/>
  <c r="R120" i="1"/>
  <c r="E121" i="1"/>
  <c r="F121" i="1"/>
  <c r="G121" i="1" s="1"/>
  <c r="H121" i="1"/>
  <c r="J121" i="1"/>
  <c r="L121" i="1"/>
  <c r="R121" i="1"/>
  <c r="E122" i="1"/>
  <c r="F122" i="1" s="1"/>
  <c r="J122" i="1"/>
  <c r="L122" i="1"/>
  <c r="R122" i="1"/>
  <c r="E123" i="1"/>
  <c r="F123" i="1"/>
  <c r="H123" i="1" s="1"/>
  <c r="J123" i="1"/>
  <c r="L123" i="1"/>
  <c r="R123" i="1"/>
  <c r="E124" i="1"/>
  <c r="F124" i="1"/>
  <c r="G124" i="1" s="1"/>
  <c r="J124" i="1"/>
  <c r="L124" i="1"/>
  <c r="R124" i="1"/>
  <c r="J125" i="1"/>
  <c r="R125" i="1"/>
  <c r="E126" i="1"/>
  <c r="F126" i="1"/>
  <c r="H126" i="1" s="1"/>
  <c r="J126" i="1"/>
  <c r="K126" i="1"/>
  <c r="L126" i="1" s="1"/>
  <c r="E127" i="1"/>
  <c r="F127" i="1"/>
  <c r="G127" i="1" s="1"/>
  <c r="J127" i="1"/>
  <c r="L127" i="1"/>
  <c r="E128" i="1"/>
  <c r="F128" i="1" s="1"/>
  <c r="J128" i="1"/>
  <c r="L128" i="1"/>
  <c r="E129" i="1"/>
  <c r="F129" i="1" s="1"/>
  <c r="J129" i="1"/>
  <c r="L129" i="1"/>
  <c r="E130" i="1"/>
  <c r="F130" i="1" s="1"/>
  <c r="J130" i="1"/>
  <c r="L130" i="1"/>
  <c r="E131" i="1"/>
  <c r="F131" i="1"/>
  <c r="H131" i="1" s="1"/>
  <c r="G131" i="1"/>
  <c r="J131" i="1"/>
  <c r="L131" i="1"/>
  <c r="E132" i="1"/>
  <c r="F132" i="1" s="1"/>
  <c r="J132" i="1"/>
  <c r="L132" i="1"/>
  <c r="E133" i="1"/>
  <c r="F133" i="1"/>
  <c r="J133" i="1"/>
  <c r="L133" i="1"/>
  <c r="E134" i="1"/>
  <c r="F134" i="1"/>
  <c r="H134" i="1" s="1"/>
  <c r="G134" i="1"/>
  <c r="J134" i="1"/>
  <c r="K134" i="1"/>
  <c r="L134" i="1"/>
  <c r="E135" i="1"/>
  <c r="F135" i="1" s="1"/>
  <c r="J135" i="1"/>
  <c r="L135" i="1"/>
  <c r="R135" i="1"/>
  <c r="E136" i="1"/>
  <c r="F136" i="1" s="1"/>
  <c r="J136" i="1"/>
  <c r="L136" i="1"/>
  <c r="R136" i="1"/>
  <c r="E137" i="1"/>
  <c r="F137" i="1"/>
  <c r="G137" i="1" s="1"/>
  <c r="J137" i="1"/>
  <c r="L137" i="1"/>
  <c r="R137" i="1"/>
  <c r="E138" i="1"/>
  <c r="F138" i="1"/>
  <c r="H138" i="1" s="1"/>
  <c r="G138" i="1"/>
  <c r="J138" i="1"/>
  <c r="L138" i="1"/>
  <c r="R138" i="1"/>
  <c r="E139" i="1"/>
  <c r="F139" i="1"/>
  <c r="G139" i="1" s="1"/>
  <c r="H139" i="1"/>
  <c r="J139" i="1"/>
  <c r="L139" i="1"/>
  <c r="R139" i="1"/>
  <c r="E140" i="1"/>
  <c r="F140" i="1" s="1"/>
  <c r="J140" i="1"/>
  <c r="L140" i="1"/>
  <c r="R140" i="1"/>
  <c r="E141" i="1"/>
  <c r="F141" i="1"/>
  <c r="H141" i="1" s="1"/>
  <c r="J141" i="1"/>
  <c r="L141" i="1"/>
  <c r="R141" i="1"/>
  <c r="E142" i="1"/>
  <c r="F142" i="1"/>
  <c r="G142" i="1" s="1"/>
  <c r="J142" i="1"/>
  <c r="L142" i="1"/>
  <c r="R142" i="1"/>
  <c r="J143" i="1"/>
  <c r="R143" i="1"/>
  <c r="E144" i="1"/>
  <c r="F144" i="1"/>
  <c r="H144" i="1" s="1"/>
  <c r="J144" i="1"/>
  <c r="K144" i="1"/>
  <c r="L144" i="1" s="1"/>
  <c r="E145" i="1"/>
  <c r="F145" i="1"/>
  <c r="G145" i="1" s="1"/>
  <c r="J145" i="1"/>
  <c r="L145" i="1"/>
  <c r="E146" i="1"/>
  <c r="F146" i="1" s="1"/>
  <c r="J146" i="1"/>
  <c r="L146" i="1"/>
  <c r="E147" i="1"/>
  <c r="F147" i="1" s="1"/>
  <c r="J147" i="1"/>
  <c r="L147" i="1"/>
  <c r="E148" i="1"/>
  <c r="F148" i="1" s="1"/>
  <c r="J148" i="1"/>
  <c r="L148" i="1"/>
  <c r="E149" i="1"/>
  <c r="F149" i="1"/>
  <c r="H149" i="1" s="1"/>
  <c r="G149" i="1"/>
  <c r="J149" i="1"/>
  <c r="L149" i="1"/>
  <c r="E150" i="1"/>
  <c r="F150" i="1" s="1"/>
  <c r="J150" i="1"/>
  <c r="L150" i="1"/>
  <c r="E151" i="1"/>
  <c r="F151" i="1"/>
  <c r="H151" i="1" s="1"/>
  <c r="G151" i="1"/>
  <c r="J151" i="1"/>
  <c r="L151" i="1"/>
  <c r="E152" i="1"/>
  <c r="F152" i="1" s="1"/>
  <c r="J152" i="1"/>
  <c r="K152" i="1"/>
  <c r="L152" i="1" s="1"/>
  <c r="E153" i="1"/>
  <c r="F153" i="1" s="1"/>
  <c r="J153" i="1"/>
  <c r="L153" i="1"/>
  <c r="E154" i="1"/>
  <c r="F154" i="1"/>
  <c r="G154" i="1"/>
  <c r="H154" i="1"/>
  <c r="J154" i="1"/>
  <c r="L154" i="1"/>
  <c r="E155" i="1"/>
  <c r="F155" i="1"/>
  <c r="G155" i="1" s="1"/>
  <c r="J155" i="1"/>
  <c r="L155" i="1"/>
  <c r="E156" i="1"/>
  <c r="F156" i="1" s="1"/>
  <c r="J156" i="1"/>
  <c r="L156" i="1"/>
  <c r="E157" i="1"/>
  <c r="F157" i="1"/>
  <c r="H157" i="1" s="1"/>
  <c r="J157" i="1"/>
  <c r="L157" i="1"/>
  <c r="E158" i="1"/>
  <c r="F158" i="1" s="1"/>
  <c r="J158" i="1"/>
  <c r="L158" i="1"/>
  <c r="E159" i="1"/>
  <c r="F159" i="1"/>
  <c r="G159" i="1" s="1"/>
  <c r="H159" i="1"/>
  <c r="J159" i="1"/>
  <c r="K159" i="1"/>
  <c r="L159" i="1" s="1"/>
  <c r="E160" i="1"/>
  <c r="F160" i="1" s="1"/>
  <c r="J160" i="1"/>
  <c r="L160" i="1"/>
  <c r="E161" i="1"/>
  <c r="F161" i="1" s="1"/>
  <c r="J161" i="1"/>
  <c r="L161" i="1"/>
  <c r="E162" i="1"/>
  <c r="F162" i="1"/>
  <c r="H162" i="1" s="1"/>
  <c r="G162" i="1"/>
  <c r="J162" i="1"/>
  <c r="L162" i="1"/>
  <c r="E163" i="1"/>
  <c r="F163" i="1" s="1"/>
  <c r="J163" i="1"/>
  <c r="L163" i="1"/>
  <c r="E164" i="1"/>
  <c r="F164" i="1"/>
  <c r="H164" i="1" s="1"/>
  <c r="G164" i="1"/>
  <c r="J164" i="1"/>
  <c r="L164" i="1"/>
  <c r="E165" i="1"/>
  <c r="F165" i="1" s="1"/>
  <c r="J165" i="1"/>
  <c r="K165" i="1"/>
  <c r="L165" i="1" s="1"/>
  <c r="E166" i="1"/>
  <c r="F166" i="1" s="1"/>
  <c r="J166" i="1"/>
  <c r="L166" i="1"/>
  <c r="E167" i="1"/>
  <c r="F167" i="1"/>
  <c r="G167" i="1"/>
  <c r="H167" i="1"/>
  <c r="J167" i="1"/>
  <c r="L167" i="1"/>
  <c r="E168" i="1"/>
  <c r="F168" i="1"/>
  <c r="J168" i="1"/>
  <c r="L168" i="1"/>
  <c r="E169" i="1"/>
  <c r="F169" i="1" s="1"/>
  <c r="J169" i="1"/>
  <c r="L169" i="1"/>
  <c r="E170" i="1"/>
  <c r="F170" i="1"/>
  <c r="G170" i="1"/>
  <c r="H170" i="1"/>
  <c r="J170" i="1"/>
  <c r="L170" i="1"/>
  <c r="E171" i="1"/>
  <c r="F171" i="1"/>
  <c r="G171" i="1" s="1"/>
  <c r="J171" i="1"/>
  <c r="L171" i="1"/>
  <c r="E172" i="1"/>
  <c r="F172" i="1" s="1"/>
  <c r="J172" i="1"/>
  <c r="K172" i="1"/>
  <c r="L172" i="1"/>
  <c r="E173" i="1"/>
  <c r="F173" i="1" s="1"/>
  <c r="J173" i="1"/>
  <c r="L173" i="1"/>
  <c r="E174" i="1"/>
  <c r="F174" i="1"/>
  <c r="G174" i="1" s="1"/>
  <c r="J174" i="1"/>
  <c r="L174" i="1"/>
  <c r="E175" i="1"/>
  <c r="F175" i="1" s="1"/>
  <c r="J175" i="1"/>
  <c r="L175" i="1"/>
  <c r="E176" i="1"/>
  <c r="F176" i="1" s="1"/>
  <c r="J176" i="1"/>
  <c r="L176" i="1"/>
  <c r="E177" i="1"/>
  <c r="F177" i="1" s="1"/>
  <c r="J177" i="1"/>
  <c r="K177" i="1"/>
  <c r="L177" i="1"/>
  <c r="E178" i="1"/>
  <c r="F178" i="1"/>
  <c r="H178" i="1" s="1"/>
  <c r="J178" i="1"/>
  <c r="L178" i="1"/>
  <c r="E179" i="1"/>
  <c r="F179" i="1" s="1"/>
  <c r="J179" i="1"/>
  <c r="L179" i="1"/>
  <c r="E180" i="1"/>
  <c r="F180" i="1"/>
  <c r="G180" i="1" s="1"/>
  <c r="H180" i="1"/>
  <c r="J180" i="1"/>
  <c r="K180" i="1"/>
  <c r="L180" i="1" s="1"/>
  <c r="E181" i="1"/>
  <c r="F181" i="1" s="1"/>
  <c r="J181" i="1"/>
  <c r="K181" i="1"/>
  <c r="L181" i="1" s="1"/>
  <c r="R181" i="1"/>
  <c r="F182" i="1"/>
  <c r="G182" i="1"/>
  <c r="H182" i="1"/>
  <c r="J182" i="1"/>
  <c r="K182" i="1"/>
  <c r="L182" i="1"/>
  <c r="R182" i="1"/>
  <c r="F183" i="1"/>
  <c r="H183" i="1" s="1"/>
  <c r="G183" i="1"/>
  <c r="J183" i="1"/>
  <c r="L183" i="1"/>
  <c r="R183" i="1"/>
  <c r="E184" i="1"/>
  <c r="F184" i="1" s="1"/>
  <c r="J184" i="1"/>
  <c r="K184" i="1"/>
  <c r="L184" i="1" s="1"/>
  <c r="E185" i="1"/>
  <c r="F185" i="1"/>
  <c r="H185" i="1" s="1"/>
  <c r="G185" i="1"/>
  <c r="J185" i="1"/>
  <c r="L185" i="1"/>
  <c r="E186" i="1"/>
  <c r="F186" i="1" s="1"/>
  <c r="J186" i="1"/>
  <c r="L186" i="1"/>
  <c r="E187" i="1"/>
  <c r="F187" i="1"/>
  <c r="H187" i="1" s="1"/>
  <c r="G187" i="1"/>
  <c r="J187" i="1"/>
  <c r="L187" i="1"/>
  <c r="E188" i="1"/>
  <c r="F188" i="1" s="1"/>
  <c r="J188" i="1"/>
  <c r="L188" i="1"/>
  <c r="E189" i="1"/>
  <c r="F189" i="1"/>
  <c r="G189" i="1" s="1"/>
  <c r="J189" i="1"/>
  <c r="L189" i="1"/>
  <c r="E190" i="1"/>
  <c r="F190" i="1" s="1"/>
  <c r="J190" i="1"/>
  <c r="L190" i="1"/>
  <c r="E191" i="1"/>
  <c r="F191" i="1" s="1"/>
  <c r="J191" i="1"/>
  <c r="K191" i="1"/>
  <c r="L191" i="1" s="1"/>
  <c r="E192" i="1"/>
  <c r="F192" i="1" s="1"/>
  <c r="J192" i="1"/>
  <c r="L192" i="1"/>
  <c r="E193" i="1"/>
  <c r="F193" i="1"/>
  <c r="J193" i="1"/>
  <c r="L193" i="1"/>
  <c r="E194" i="1"/>
  <c r="F194" i="1"/>
  <c r="G194" i="1" s="1"/>
  <c r="J194" i="1"/>
  <c r="K194" i="1"/>
  <c r="L194" i="1" s="1"/>
  <c r="E195" i="1"/>
  <c r="F195" i="1"/>
  <c r="H195" i="1" s="1"/>
  <c r="G195" i="1"/>
  <c r="J195" i="1"/>
  <c r="L195" i="1"/>
  <c r="E196" i="1"/>
  <c r="F196" i="1" s="1"/>
  <c r="J196" i="1"/>
  <c r="K196" i="1"/>
  <c r="L196" i="1"/>
  <c r="E197" i="1"/>
  <c r="F197" i="1"/>
  <c r="J197" i="1"/>
  <c r="L197" i="1"/>
  <c r="E198" i="1"/>
  <c r="F198" i="1" s="1"/>
  <c r="J198" i="1"/>
  <c r="L198" i="1"/>
  <c r="E199" i="1"/>
  <c r="F199" i="1"/>
  <c r="H199" i="1" s="1"/>
  <c r="J199" i="1"/>
  <c r="K199" i="1"/>
  <c r="L199" i="1" s="1"/>
  <c r="E200" i="1"/>
  <c r="F200" i="1"/>
  <c r="G200" i="1" s="1"/>
  <c r="J200" i="1"/>
  <c r="L200" i="1"/>
  <c r="R200" i="1"/>
  <c r="E201" i="1"/>
  <c r="F201" i="1" s="1"/>
  <c r="J201" i="1"/>
  <c r="L201" i="1"/>
  <c r="R201" i="1"/>
  <c r="E202" i="1"/>
  <c r="F202" i="1"/>
  <c r="G202" i="1" s="1"/>
  <c r="H202" i="1"/>
  <c r="J202" i="1"/>
  <c r="L202" i="1"/>
  <c r="R202" i="1"/>
  <c r="E203" i="1"/>
  <c r="F203" i="1" s="1"/>
  <c r="J203" i="1"/>
  <c r="L203" i="1"/>
  <c r="R203" i="1"/>
  <c r="J204" i="1"/>
  <c r="R204" i="1"/>
  <c r="E205" i="1"/>
  <c r="F205" i="1"/>
  <c r="G205" i="1" s="1"/>
  <c r="J205" i="1"/>
  <c r="K205" i="1"/>
  <c r="L205" i="1"/>
  <c r="E206" i="1"/>
  <c r="F206" i="1" s="1"/>
  <c r="J206" i="1"/>
  <c r="L206" i="1"/>
  <c r="E207" i="1"/>
  <c r="F207" i="1"/>
  <c r="G207" i="1"/>
  <c r="H207" i="1"/>
  <c r="J207" i="1"/>
  <c r="L207" i="1"/>
  <c r="E208" i="1"/>
  <c r="F208" i="1"/>
  <c r="G208" i="1" s="1"/>
  <c r="J208" i="1"/>
  <c r="L208" i="1"/>
  <c r="J209" i="1"/>
  <c r="R209" i="1"/>
  <c r="J210" i="1"/>
  <c r="R210" i="1"/>
  <c r="E211" i="1"/>
  <c r="F211" i="1"/>
  <c r="G211" i="1"/>
  <c r="H211" i="1"/>
  <c r="J211" i="1"/>
  <c r="K211" i="1"/>
  <c r="L211" i="1" s="1"/>
  <c r="E212" i="1"/>
  <c r="F212" i="1" s="1"/>
  <c r="J212" i="1"/>
  <c r="L212" i="1"/>
  <c r="E213" i="1"/>
  <c r="F213" i="1"/>
  <c r="H213" i="1" s="1"/>
  <c r="G213" i="1"/>
  <c r="J213" i="1"/>
  <c r="K213" i="1"/>
  <c r="L213" i="1"/>
  <c r="E214" i="1"/>
  <c r="F214" i="1"/>
  <c r="G214" i="1" s="1"/>
  <c r="H214" i="1"/>
  <c r="J214" i="1"/>
  <c r="L214" i="1"/>
  <c r="E215" i="1"/>
  <c r="F215" i="1" s="1"/>
  <c r="J215" i="1"/>
  <c r="L215" i="1"/>
  <c r="E216" i="1"/>
  <c r="F216" i="1"/>
  <c r="G216" i="1"/>
  <c r="H216" i="1"/>
  <c r="J216" i="1"/>
  <c r="L216" i="1"/>
  <c r="E217" i="1"/>
  <c r="F217" i="1"/>
  <c r="G217" i="1" s="1"/>
  <c r="J217" i="1"/>
  <c r="L217" i="1"/>
  <c r="E218" i="1"/>
  <c r="F218" i="1"/>
  <c r="G218" i="1"/>
  <c r="H218" i="1"/>
  <c r="J218" i="1"/>
  <c r="L218" i="1"/>
  <c r="E219" i="1"/>
  <c r="F219" i="1"/>
  <c r="H219" i="1" s="1"/>
  <c r="J219" i="1"/>
  <c r="L219" i="1"/>
  <c r="E220" i="1"/>
  <c r="F220" i="1"/>
  <c r="G220" i="1"/>
  <c r="H220" i="1"/>
  <c r="J220" i="1"/>
  <c r="L220" i="1"/>
  <c r="E221" i="1"/>
  <c r="F221" i="1"/>
  <c r="G221" i="1" s="1"/>
  <c r="H221" i="1"/>
  <c r="J221" i="1"/>
  <c r="L221" i="1"/>
  <c r="J222" i="1"/>
  <c r="R222" i="1"/>
  <c r="J223" i="1"/>
  <c r="R223" i="1"/>
  <c r="J224" i="1"/>
  <c r="R224" i="1"/>
  <c r="E225" i="1"/>
  <c r="F225" i="1" s="1"/>
  <c r="J225" i="1"/>
  <c r="K225" i="1"/>
  <c r="L225" i="1" s="1"/>
  <c r="E226" i="1"/>
  <c r="F226" i="1"/>
  <c r="G226" i="1"/>
  <c r="J226" i="1"/>
  <c r="L226" i="1"/>
  <c r="E227" i="1"/>
  <c r="F227" i="1"/>
  <c r="G227" i="1" s="1"/>
  <c r="J227" i="1"/>
  <c r="L227" i="1"/>
  <c r="E228" i="1"/>
  <c r="F228" i="1"/>
  <c r="G228" i="1"/>
  <c r="H228" i="1"/>
  <c r="J228" i="1"/>
  <c r="L228" i="1"/>
  <c r="E229" i="1"/>
  <c r="F229" i="1"/>
  <c r="H229" i="1" s="1"/>
  <c r="J229" i="1"/>
  <c r="K229" i="1"/>
  <c r="L229" i="1" s="1"/>
  <c r="E230" i="1"/>
  <c r="F230" i="1"/>
  <c r="G230" i="1" s="1"/>
  <c r="J230" i="1"/>
  <c r="E231" i="1"/>
  <c r="F231" i="1"/>
  <c r="G231" i="1" s="1"/>
  <c r="H231" i="1"/>
  <c r="J231" i="1"/>
  <c r="L231" i="1"/>
  <c r="E232" i="1"/>
  <c r="F232" i="1"/>
  <c r="G232" i="1" s="1"/>
  <c r="H232" i="1"/>
  <c r="J232" i="1"/>
  <c r="E233" i="1"/>
  <c r="F233" i="1"/>
  <c r="G233" i="1" s="1"/>
  <c r="J233" i="1"/>
  <c r="L233" i="1"/>
  <c r="E234" i="1"/>
  <c r="F234" i="1" s="1"/>
  <c r="J234" i="1"/>
  <c r="L234" i="1"/>
  <c r="E235" i="1"/>
  <c r="F235" i="1" s="1"/>
  <c r="J235" i="1"/>
  <c r="L235" i="1"/>
  <c r="E236" i="1"/>
  <c r="F236" i="1" s="1"/>
  <c r="J236" i="1"/>
  <c r="L236" i="1"/>
  <c r="E237" i="1"/>
  <c r="F237" i="1"/>
  <c r="H237" i="1" s="1"/>
  <c r="G237" i="1"/>
  <c r="J237" i="1"/>
  <c r="L237" i="1"/>
  <c r="E238" i="1"/>
  <c r="F238" i="1" s="1"/>
  <c r="J238" i="1"/>
  <c r="E239" i="1"/>
  <c r="F239" i="1"/>
  <c r="G239" i="1"/>
  <c r="H239" i="1"/>
  <c r="J239" i="1"/>
  <c r="E240" i="1"/>
  <c r="F240" i="1"/>
  <c r="H240" i="1" s="1"/>
  <c r="G240" i="1"/>
  <c r="J240" i="1"/>
  <c r="E241" i="1"/>
  <c r="F241" i="1"/>
  <c r="G241" i="1" s="1"/>
  <c r="J241" i="1"/>
  <c r="E242" i="1"/>
  <c r="F242" i="1" s="1"/>
  <c r="J242" i="1"/>
  <c r="E243" i="1"/>
  <c r="F243" i="1"/>
  <c r="G243" i="1"/>
  <c r="H243" i="1"/>
  <c r="J243" i="1"/>
  <c r="E244" i="1"/>
  <c r="F244" i="1" s="1"/>
  <c r="J244" i="1"/>
  <c r="E245" i="1"/>
  <c r="F245" i="1" s="1"/>
  <c r="J245" i="1"/>
  <c r="E246" i="1"/>
  <c r="F246" i="1" s="1"/>
  <c r="J246" i="1"/>
  <c r="E247" i="1"/>
  <c r="F247" i="1"/>
  <c r="G247" i="1" s="1"/>
  <c r="H247" i="1"/>
  <c r="J247" i="1"/>
  <c r="E248" i="1"/>
  <c r="F248" i="1"/>
  <c r="G248" i="1" s="1"/>
  <c r="J248" i="1"/>
  <c r="E249" i="1"/>
  <c r="F249" i="1"/>
  <c r="G249" i="1" s="1"/>
  <c r="H249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E298" i="1"/>
  <c r="F298" i="1" s="1"/>
  <c r="J298" i="1"/>
  <c r="L298" i="1"/>
  <c r="E299" i="1"/>
  <c r="F299" i="1"/>
  <c r="G299" i="1" s="1"/>
  <c r="J299" i="1"/>
  <c r="K299" i="1"/>
  <c r="L299" i="1"/>
  <c r="E300" i="1"/>
  <c r="F300" i="1"/>
  <c r="G300" i="1"/>
  <c r="H300" i="1"/>
  <c r="J300" i="1"/>
  <c r="L300" i="1"/>
  <c r="E301" i="1"/>
  <c r="F301" i="1"/>
  <c r="G301" i="1" s="1"/>
  <c r="J301" i="1"/>
  <c r="K301" i="1"/>
  <c r="L301" i="1" s="1"/>
  <c r="E302" i="1"/>
  <c r="F302" i="1"/>
  <c r="H302" i="1" s="1"/>
  <c r="G302" i="1"/>
  <c r="J302" i="1"/>
  <c r="L302" i="1"/>
  <c r="E303" i="1"/>
  <c r="F303" i="1" s="1"/>
  <c r="J303" i="1"/>
  <c r="L303" i="1"/>
  <c r="E304" i="1"/>
  <c r="F304" i="1"/>
  <c r="G304" i="1" s="1"/>
  <c r="J304" i="1"/>
  <c r="K304" i="1"/>
  <c r="L304" i="1"/>
  <c r="E305" i="1"/>
  <c r="F305" i="1"/>
  <c r="G305" i="1"/>
  <c r="H305" i="1"/>
  <c r="J305" i="1"/>
  <c r="L305" i="1"/>
  <c r="E306" i="1"/>
  <c r="F306" i="1"/>
  <c r="G306" i="1" s="1"/>
  <c r="J306" i="1"/>
  <c r="K306" i="1"/>
  <c r="L306" i="1" s="1"/>
  <c r="E307" i="1"/>
  <c r="F307" i="1"/>
  <c r="H307" i="1" s="1"/>
  <c r="G307" i="1"/>
  <c r="J307" i="1"/>
  <c r="L307" i="1"/>
  <c r="E308" i="1"/>
  <c r="F308" i="1" s="1"/>
  <c r="E309" i="1"/>
  <c r="F309" i="1" s="1"/>
  <c r="E310" i="1"/>
  <c r="F310" i="1" s="1"/>
  <c r="J310" i="1"/>
  <c r="K310" i="1"/>
  <c r="L310" i="1"/>
  <c r="E311" i="1"/>
  <c r="F311" i="1"/>
  <c r="J311" i="1"/>
  <c r="L311" i="1"/>
  <c r="E312" i="1"/>
  <c r="F312" i="1"/>
  <c r="J312" i="1"/>
  <c r="K312" i="1"/>
  <c r="L312" i="1" s="1"/>
  <c r="E313" i="1"/>
  <c r="F313" i="1"/>
  <c r="J313" i="1"/>
  <c r="L313" i="1"/>
  <c r="F314" i="1"/>
  <c r="G314" i="1"/>
  <c r="H314" i="1"/>
  <c r="L314" i="1"/>
  <c r="L315" i="1"/>
  <c r="G147" i="1" l="1"/>
  <c r="H147" i="1"/>
  <c r="G165" i="1"/>
  <c r="H165" i="1"/>
  <c r="G236" i="1"/>
  <c r="H236" i="1"/>
  <c r="G172" i="1"/>
  <c r="H172" i="1"/>
  <c r="G160" i="1"/>
  <c r="H160" i="1"/>
  <c r="G110" i="1"/>
  <c r="H110" i="1"/>
  <c r="G99" i="1"/>
  <c r="H99" i="1"/>
  <c r="G40" i="1"/>
  <c r="H40" i="1"/>
  <c r="G76" i="1"/>
  <c r="H76" i="1"/>
  <c r="G132" i="1"/>
  <c r="H132" i="1"/>
  <c r="G109" i="1"/>
  <c r="H109" i="1"/>
  <c r="G98" i="1"/>
  <c r="H98" i="1"/>
  <c r="G64" i="1"/>
  <c r="H64" i="1"/>
  <c r="H47" i="1"/>
  <c r="G47" i="1"/>
  <c r="G215" i="1"/>
  <c r="H215" i="1"/>
  <c r="G94" i="1"/>
  <c r="H94" i="1"/>
  <c r="G75" i="1"/>
  <c r="H75" i="1"/>
  <c r="G26" i="1"/>
  <c r="H26" i="1"/>
  <c r="G22" i="1"/>
  <c r="H22" i="1"/>
  <c r="G9" i="1"/>
  <c r="H9" i="1"/>
  <c r="G14" i="1"/>
  <c r="H14" i="1"/>
  <c r="G31" i="1"/>
  <c r="H31" i="1"/>
  <c r="G309" i="1"/>
  <c r="H309" i="1"/>
  <c r="H244" i="1"/>
  <c r="G244" i="1"/>
  <c r="G191" i="1"/>
  <c r="H191" i="1"/>
  <c r="H175" i="1"/>
  <c r="G175" i="1"/>
  <c r="G163" i="1"/>
  <c r="H163" i="1"/>
  <c r="H146" i="1"/>
  <c r="G146" i="1"/>
  <c r="G17" i="1"/>
  <c r="H17" i="1"/>
  <c r="G245" i="1"/>
  <c r="H245" i="1"/>
  <c r="G135" i="1"/>
  <c r="H135" i="1"/>
  <c r="H113" i="1"/>
  <c r="G113" i="1"/>
  <c r="G63" i="1"/>
  <c r="H63" i="1"/>
  <c r="G54" i="1"/>
  <c r="H54" i="1"/>
  <c r="G23" i="1"/>
  <c r="H23" i="1"/>
  <c r="G18" i="1"/>
  <c r="H18" i="1"/>
  <c r="G186" i="1"/>
  <c r="H186" i="1"/>
  <c r="G179" i="1"/>
  <c r="H179" i="1"/>
  <c r="G150" i="1"/>
  <c r="H150" i="1"/>
  <c r="G38" i="1"/>
  <c r="H38" i="1"/>
  <c r="H34" i="1"/>
  <c r="G34" i="1"/>
  <c r="H128" i="1"/>
  <c r="G128" i="1"/>
  <c r="G192" i="1"/>
  <c r="H192" i="1"/>
  <c r="G90" i="1"/>
  <c r="H90" i="1"/>
  <c r="G203" i="1"/>
  <c r="H203" i="1"/>
  <c r="G238" i="1"/>
  <c r="H238" i="1"/>
  <c r="H190" i="1"/>
  <c r="G190" i="1"/>
  <c r="G158" i="1"/>
  <c r="H158" i="1"/>
  <c r="G12" i="1"/>
  <c r="H12" i="1"/>
  <c r="G72" i="1"/>
  <c r="H72" i="1"/>
  <c r="G176" i="1"/>
  <c r="H176" i="1"/>
  <c r="H136" i="1"/>
  <c r="G136" i="1"/>
  <c r="G235" i="1"/>
  <c r="H235" i="1"/>
  <c r="G308" i="1"/>
  <c r="H308" i="1"/>
  <c r="H234" i="1"/>
  <c r="G234" i="1"/>
  <c r="G206" i="1"/>
  <c r="H206" i="1"/>
  <c r="G122" i="1"/>
  <c r="H122" i="1"/>
  <c r="G62" i="1"/>
  <c r="H62" i="1"/>
  <c r="G58" i="1"/>
  <c r="H58" i="1"/>
  <c r="G53" i="1"/>
  <c r="H53" i="1"/>
  <c r="G198" i="1"/>
  <c r="H198" i="1"/>
  <c r="G33" i="1"/>
  <c r="H33" i="1"/>
  <c r="G10" i="1"/>
  <c r="H10" i="1"/>
  <c r="G242" i="1"/>
  <c r="H242" i="1"/>
  <c r="G166" i="1"/>
  <c r="H166" i="1"/>
  <c r="G78" i="1"/>
  <c r="H78" i="1"/>
  <c r="H303" i="1"/>
  <c r="G303" i="1"/>
  <c r="G130" i="1"/>
  <c r="H130" i="1"/>
  <c r="G107" i="1"/>
  <c r="H107" i="1"/>
  <c r="G49" i="1"/>
  <c r="H49" i="1"/>
  <c r="H212" i="1"/>
  <c r="G212" i="1"/>
  <c r="H29" i="1"/>
  <c r="G29" i="1"/>
  <c r="G225" i="1"/>
  <c r="H225" i="1"/>
  <c r="G173" i="1"/>
  <c r="H173" i="1"/>
  <c r="G153" i="1"/>
  <c r="H153" i="1"/>
  <c r="G96" i="1"/>
  <c r="H96" i="1"/>
  <c r="H92" i="1"/>
  <c r="G92" i="1"/>
  <c r="H66" i="1"/>
  <c r="G66" i="1"/>
  <c r="G20" i="1"/>
  <c r="H20" i="1"/>
  <c r="G60" i="1"/>
  <c r="H60" i="1"/>
  <c r="G298" i="1"/>
  <c r="H298" i="1"/>
  <c r="G169" i="1"/>
  <c r="H169" i="1"/>
  <c r="G111" i="1"/>
  <c r="H111" i="1"/>
  <c r="G15" i="1"/>
  <c r="H15" i="1"/>
  <c r="G129" i="1"/>
  <c r="H129" i="1"/>
  <c r="H118" i="1"/>
  <c r="G118" i="1"/>
  <c r="G115" i="1"/>
  <c r="H115" i="1"/>
  <c r="H84" i="1"/>
  <c r="G84" i="1"/>
  <c r="G77" i="1"/>
  <c r="H77" i="1"/>
  <c r="G73" i="1"/>
  <c r="H73" i="1"/>
  <c r="G27" i="1"/>
  <c r="H27" i="1"/>
  <c r="G161" i="1"/>
  <c r="H161" i="1"/>
  <c r="G140" i="1"/>
  <c r="H140" i="1"/>
  <c r="G41" i="1"/>
  <c r="H41" i="1"/>
  <c r="H246" i="1"/>
  <c r="G246" i="1"/>
  <c r="G188" i="1"/>
  <c r="H188" i="1"/>
  <c r="G184" i="1"/>
  <c r="H184" i="1"/>
  <c r="G181" i="1"/>
  <c r="H181" i="1"/>
  <c r="G177" i="1"/>
  <c r="H177" i="1"/>
  <c r="G156" i="1"/>
  <c r="H156" i="1"/>
  <c r="G152" i="1"/>
  <c r="H152" i="1"/>
  <c r="G148" i="1"/>
  <c r="H148" i="1"/>
  <c r="G106" i="1"/>
  <c r="H106" i="1"/>
  <c r="G36" i="1"/>
  <c r="H36" i="1"/>
  <c r="G229" i="1"/>
  <c r="G219" i="1"/>
  <c r="G199" i="1"/>
  <c r="G178" i="1"/>
  <c r="G157" i="1"/>
  <c r="G144" i="1"/>
  <c r="G141" i="1"/>
  <c r="G126" i="1"/>
  <c r="G123" i="1"/>
  <c r="G103" i="1"/>
  <c r="G87" i="1"/>
  <c r="G82" i="1"/>
  <c r="G69" i="1"/>
  <c r="G56" i="1"/>
  <c r="G50" i="1"/>
  <c r="G45" i="1"/>
  <c r="G37" i="1"/>
  <c r="G32" i="1"/>
  <c r="H52" i="1"/>
  <c r="H39" i="1"/>
  <c r="H21" i="1"/>
  <c r="H13" i="1"/>
  <c r="H8" i="1"/>
  <c r="H304" i="1"/>
  <c r="H299" i="1"/>
  <c r="H248" i="1"/>
  <c r="H233" i="1"/>
  <c r="H230" i="1"/>
  <c r="H189" i="1"/>
  <c r="H174" i="1"/>
  <c r="H145" i="1"/>
  <c r="H142" i="1"/>
  <c r="H127" i="1"/>
  <c r="H124" i="1"/>
  <c r="H112" i="1"/>
  <c r="H91" i="1"/>
  <c r="H65" i="1"/>
  <c r="H57" i="1"/>
  <c r="H46" i="1"/>
  <c r="H28" i="1"/>
  <c r="H7" i="1"/>
  <c r="H241" i="1"/>
  <c r="H227" i="1"/>
  <c r="H217" i="1"/>
  <c r="H208" i="1"/>
  <c r="H194" i="1"/>
  <c r="H171" i="1"/>
  <c r="H155" i="1"/>
  <c r="H137" i="1"/>
  <c r="H119" i="1"/>
  <c r="H101" i="1"/>
  <c r="H80" i="1"/>
  <c r="H67" i="1"/>
  <c r="H43" i="1"/>
  <c r="H25" i="1"/>
  <c r="H306" i="1"/>
  <c r="H301" i="1"/>
</calcChain>
</file>

<file path=xl/sharedStrings.xml><?xml version="1.0" encoding="utf-8"?>
<sst xmlns="http://schemas.openxmlformats.org/spreadsheetml/2006/main" count="564" uniqueCount="552">
  <si>
    <t>*Gastos de la Deuda Publica Interna incluye  661 mdp que seran destinados al pago de la Deuda a Corto Plazo</t>
  </si>
  <si>
    <t>Adefas</t>
  </si>
  <si>
    <t>Gastos de Ejercicios Anteriores</t>
  </si>
  <si>
    <t>Costo por Coberturas</t>
  </si>
  <si>
    <t>Gastos de la Deuda Publica Interna</t>
  </si>
  <si>
    <t>Gastos de la Deuda Publica</t>
  </si>
  <si>
    <t>Intereses de la Deuda Interna con Instituciones de Crédito</t>
  </si>
  <si>
    <t>99100 ADEFAS</t>
  </si>
  <si>
    <t>Intereses de la Deuda Pública Interna</t>
  </si>
  <si>
    <t>99000 GASTOS DE EJERCICIOS ANTERIORES</t>
  </si>
  <si>
    <t>Amortización de la Deuda Interna con Instituciones de Crédito</t>
  </si>
  <si>
    <t>95100 COSTO POR COBERTURAS</t>
  </si>
  <si>
    <t>Amortización de la Deuda Pública</t>
  </si>
  <si>
    <t>95000 COSTO POR COBERTURAS</t>
  </si>
  <si>
    <t>Deuda Pública</t>
  </si>
  <si>
    <t>94100 GASTOS DE LA DEUDA PUBLICA INTERNA</t>
  </si>
  <si>
    <t>Aportaciones de las Entidades Federativas a los Municipios</t>
  </si>
  <si>
    <t>94000 GASTOS DE LA DEUDA PUBLICA</t>
  </si>
  <si>
    <t>Aportaciones</t>
  </si>
  <si>
    <t>92100 INTERESES DE LA DEUDA INTERNA CON INSTITUCIONES DE CREDITO</t>
  </si>
  <si>
    <t>Participaciones de las Entidades Federativas a los Municipios</t>
  </si>
  <si>
    <t>92000 INTERESES DE LA DEUDA PUBLICA INTERNA</t>
  </si>
  <si>
    <t>Participaciones</t>
  </si>
  <si>
    <t>91100 AMORTIZACION DE LA DEUDA INTERNA CON INSTITUCIONES DE CREDITO</t>
  </si>
  <si>
    <t>Participaciones y Aportaciones</t>
  </si>
  <si>
    <t>91000 AMORTIZACION DE LA DEUDA PUBLICA</t>
  </si>
  <si>
    <t>Otras Erogaciones Especiales</t>
  </si>
  <si>
    <t>Contingencias Socioeconómicas</t>
  </si>
  <si>
    <t>83300 APORTACIONES DE LAS ENTIDADES FEDERATIVAS A LOS MUNICIPIOS</t>
  </si>
  <si>
    <t>90000 DEUDA PUBLICA</t>
  </si>
  <si>
    <t>Contingencias por Fenómenos Naturales</t>
  </si>
  <si>
    <t>83000 APORTACIONES</t>
  </si>
  <si>
    <t>Provisiones para Contingencias y Otras Erogaciones Especiales</t>
  </si>
  <si>
    <t>81300 PARTICIPACIONES DE LAS ENTIDADES FEDERATIVAS A LOS MUNICIPIOS</t>
  </si>
  <si>
    <t>Depósitos a Largo Plazo en Moneda Extranjera</t>
  </si>
  <si>
    <t>81000 PARTICIPACIONES</t>
  </si>
  <si>
    <t>Depósitos a Largo Plazo en Moneda Nacional</t>
  </si>
  <si>
    <t>Otras Inversiones Financieras</t>
  </si>
  <si>
    <t>80000 PARTICIPACIONES Y APORTACIONES</t>
  </si>
  <si>
    <t>Otras Inversiones en Fideicomisos</t>
  </si>
  <si>
    <t>Inversiones en Fideicomisos de Municipios</t>
  </si>
  <si>
    <t>Inversiones en Fideicomisos de Entidades Federativas</t>
  </si>
  <si>
    <t>Inversiones en Fideicomisos Públicos Financieros</t>
  </si>
  <si>
    <t>Inversiones en Fideicomisos Públicos Empresariales y No Financieros</t>
  </si>
  <si>
    <t>Inversiones en Fideicomisos Públicos No Empresariales y No Financieros</t>
  </si>
  <si>
    <t>Inversiones en Fideicomisos del Poder Judicial</t>
  </si>
  <si>
    <t>Inversiones en Fideicomisos del Poder Legislativo</t>
  </si>
  <si>
    <t>Inversiones en Fideicomisos del Poder Ejecutivo</t>
  </si>
  <si>
    <t>Inversiones en Fideicomisos, Mandatos y Otros Análogos</t>
  </si>
  <si>
    <t>Concesión de Préstamos Al Sector Externo con Fines de Gestión de Liquidez</t>
  </si>
  <si>
    <t>Concesión de Préstamos Al Sector Privado con Fines de Gestión de Liquidez</t>
  </si>
  <si>
    <t>Concesión de Préstamos Al Sector Público con Fines de Gestión de Liquidez</t>
  </si>
  <si>
    <t>Concesión de Préstamos Al Sector Externo con Fines de Política Económica</t>
  </si>
  <si>
    <t>Concesión de Préstamos Al Sector Privado con Fines de Política Económica</t>
  </si>
  <si>
    <t>Concesión de Préstamos a Entidades Federativas y Municipios con Fines de Política Económica</t>
  </si>
  <si>
    <t>Concesión de Préstamos a Instituciones Paraestatales Públicas Financieras con Fines de Política Económica</t>
  </si>
  <si>
    <t>Concesión de Préstamos a Entidades Paraestatales Empresariales y No Financieras con Fines de Política Económica</t>
  </si>
  <si>
    <t>Concesión de Préstamos a Entidades Paraestatales No Empresariales y No Financieras con Fines de Política Económica</t>
  </si>
  <si>
    <t>Concesión de Préstamos</t>
  </si>
  <si>
    <t>Otros Valores</t>
  </si>
  <si>
    <t>Obligaciones Negociables Adquiridas con Fines de Gestión de Liquidez</t>
  </si>
  <si>
    <t>Obligaciones Negociables Adquiridas con Fines de Política Económica</t>
  </si>
  <si>
    <t>Valores Representativos de Deuda Adquiridos con Fines de Gestión de Liquidez</t>
  </si>
  <si>
    <t>Valores Representativos de Deuda Adquiridos con Fines de Política Económica</t>
  </si>
  <si>
    <t>Bonos</t>
  </si>
  <si>
    <t>Compra de Títulos Y Valores</t>
  </si>
  <si>
    <t>Acciones y Participaciones de Capital en el Sector Externo con Fines de Gestión de Liquidez</t>
  </si>
  <si>
    <t>Acciones y Participaciones de Capital en el Sector Privado con Fines de Gestión de Liquidez</t>
  </si>
  <si>
    <t>Acciones y Participaciones de Capital en el Sector Público con Fines de Gestión de Liquidez</t>
  </si>
  <si>
    <t>Acciones y Participaciones de Capital en el Sector Externo con Fines de Política Económica</t>
  </si>
  <si>
    <t>Acciones y Participaciones de Capital en Organismos Internacionales con Fines de Política Económica</t>
  </si>
  <si>
    <t>Acciones y Participaciones de Capital en el Sector Privado con Fines de Política Económica</t>
  </si>
  <si>
    <t>Acciones y Participaciones de Capital en Instituciones Paraestatales Públicas Financieras con Fines de Política Económica</t>
  </si>
  <si>
    <t>Acciones y Participaciones de Capital en Entidades Paraestatales Empresariales y No Financieras con Fines de Política Económica</t>
  </si>
  <si>
    <t>Acciones y Participaciones de Capital en Entidades Paraestatales No Empresariales y No Financieras con Fines de Política Económica</t>
  </si>
  <si>
    <t>Acciones y Participaciones de Capital</t>
  </si>
  <si>
    <t>Créditos Otorgados por las Entidades Federativas a Municipios para el Fomento de Actividades Productivas</t>
  </si>
  <si>
    <t>Créditos Otorgados por Entidades Federativas y Municipios al Sector Social y Privado para el Fomento de Actividades Productivas</t>
  </si>
  <si>
    <t>Inversiones para el Fomento de Actividades Productivas</t>
  </si>
  <si>
    <t>Inversiones Financieras y Otras Provisiones</t>
  </si>
  <si>
    <t>Ejecución de Proyectos Productivos no incluidos en conceptos anteriores de este capítulo</t>
  </si>
  <si>
    <t>Estudios, Formulación y Evaluación de Proyectos Productivos no incluidos en conceptos 
anteriores de este capítulo</t>
  </si>
  <si>
    <t>Proyectos Productivos y Acciones de Fomento</t>
  </si>
  <si>
    <t>Trabajos de Acabados en Edificaciones y Otros Trabajos 
 Especializados en Proceso</t>
  </si>
  <si>
    <t>Instalaciones y Equipamiento en Construcciones en Proceso</t>
  </si>
  <si>
    <t>Otras Construcciones de Ingeniería Civil u Obra Pesada</t>
  </si>
  <si>
    <t>Construcción de Vías de Comunicación en Proceso</t>
  </si>
  <si>
    <t>División de Terrenos y Construcción de Obras de 
 Urbanización en Proceso</t>
  </si>
  <si>
    <t>Construcción de obras para el abastecimiento de Agua, Petróleo, Gas, Electricidad y Telecomunicaciones</t>
  </si>
  <si>
    <t>62900 TRABAJOS DE ACABADOS EN EDIFICACIONES Y OTROS TRABAJOS ESPECIALIZADOS EN PROCESO</t>
  </si>
  <si>
    <t>Edificación no Habitacional en Proceso</t>
  </si>
  <si>
    <t>62200 EDIFICACION NO HABITACIONAL EN PROCESO</t>
  </si>
  <si>
    <t>Edificación Habitacional</t>
  </si>
  <si>
    <t>62000 OBRA PUBLICA EN BIENES PROPIOS</t>
  </si>
  <si>
    <t>Obra Pública en Bienes Propios</t>
  </si>
  <si>
    <t>61900 TRABAJOS DE ACABADOS EN EDIFICACIONES Y OTROS TRABAJOS ESPECIALIZADOS EN PROCESO BIENES DEL DOMINIO PUBLICO</t>
  </si>
  <si>
    <t>61700 INSTALACIONES Y EQUIPAMIENTO EN CONSTRUCCIONES EN PROCESO</t>
  </si>
  <si>
    <t>61600 OTRAS CONSTRUCCIONES DE INGENIERIA CIVIL U OBRA PESADA EN PROCESO</t>
  </si>
  <si>
    <t>61500 CONSTRUCCION DE VIAS DE COMUNICACION EN PROCESO</t>
  </si>
  <si>
    <t>61400 DIVISION DE TERRENOS Y CONSTRUCCION DE OBRAS DE URBANIZACION EN PROCESO</t>
  </si>
  <si>
    <t>61300 CONSTRUCCION DE OBRAS PARA EL ABASTECIMIENTO DE AGUA, PETROLEO, GAS, ELECTRICIDAD Y TELECOMUNICACIONES EN PROCESO</t>
  </si>
  <si>
    <t>61200 EDIFICACION NO HABITACIONAL EN PROCESO</t>
  </si>
  <si>
    <t>61100 EDIFICACION HABITACIONAL EN PROCESO</t>
  </si>
  <si>
    <t>Edificación habitacional</t>
  </si>
  <si>
    <t>61000 OBRA PUBLICA EN BIENES DE DOMINIO PUBLICO</t>
  </si>
  <si>
    <t>Obra Pública en Bienes de Dominio Público</t>
  </si>
  <si>
    <t>60000 INVERSION PUBLICA</t>
  </si>
  <si>
    <t>Inversión Pública</t>
  </si>
  <si>
    <t>59700 LICENCIAS INFORMATICAS E INTELECTUALES</t>
  </si>
  <si>
    <t>Licencias Informáticas e Intelectuales</t>
  </si>
  <si>
    <t>59100 SOFTWARE</t>
  </si>
  <si>
    <t>Software</t>
  </si>
  <si>
    <t>59000 ACTIVOS INTANGIBLES</t>
  </si>
  <si>
    <t>Activos Intangibles</t>
  </si>
  <si>
    <t>58300 EDIFICIOS NO RESIDENCIALES</t>
  </si>
  <si>
    <t>Edificios No Residenciales</t>
  </si>
  <si>
    <t>58100 TERRENOS</t>
  </si>
  <si>
    <t>Terrenos</t>
  </si>
  <si>
    <t>58000 BIENES INMUEBLES</t>
  </si>
  <si>
    <t>Bienes Inmuebles</t>
  </si>
  <si>
    <t>56900 OTROS EQUIPOS</t>
  </si>
  <si>
    <t>Otros Equipos</t>
  </si>
  <si>
    <t>56700 HERRAMIENTAS Y MAQUINAS-HERRAMIENTA</t>
  </si>
  <si>
    <t>Herramientas y Maquinas-Herramienta</t>
  </si>
  <si>
    <t>56600 EQUIPOS DE GENERACION ELECTRICA, APARATOS Y ACCESORIOS ELECTRICOS</t>
  </si>
  <si>
    <t>Equipos de Generación Eléctrica, Aparatos y Accesorios Eléctricos</t>
  </si>
  <si>
    <t>56500 EQUIPO DE COMUNICACION Y TELECOMUNICACION</t>
  </si>
  <si>
    <t>Equipo de Comunicación y Telecomunicación</t>
  </si>
  <si>
    <t>56400 SISTEMAS DE AIRE ACONDICIONADO, CALEFACCION Y DE REFRIGERACION INDUSTRIAL Y COMERCIAL</t>
  </si>
  <si>
    <t>Sistemas de Aire Acondicionado, Calefacción y de Refrigeración Industrial y Comercial</t>
  </si>
  <si>
    <t>56300 MAQUINARIA Y EQUIPO DE CONSTRUCCION</t>
  </si>
  <si>
    <t>Maquinaria y Equipo de Construcción</t>
  </si>
  <si>
    <t>56200 MAQUINARIA Y EQUIPO INDUSTRIAL</t>
  </si>
  <si>
    <t>Maquinaria y Equipo Industrial</t>
  </si>
  <si>
    <t>56100 MAQUINARIA Y EQUIPO AGROPECUARIO</t>
  </si>
  <si>
    <t>Maquinaria y Equipo Agropecuario</t>
  </si>
  <si>
    <t>56000 MAQUINARIA, OTROS EQUIPOS Y HERRAMIENTAS</t>
  </si>
  <si>
    <t>Maquinaria, Otros Equipos y Herramientas</t>
  </si>
  <si>
    <t>54100 AUTOMOVILES Y EQUIPO TERRESTRE</t>
  </si>
  <si>
    <t>Automóviles y Equipo Terrestre</t>
  </si>
  <si>
    <t>54000 VEHICULOS Y EQUIPO DE TRANSPORTE</t>
  </si>
  <si>
    <t>Vehículos y Equipo de Transporte</t>
  </si>
  <si>
    <t>53100 EQUIPO MEDICO Y DE LABORATORIO</t>
  </si>
  <si>
    <t>Equipo Medico Y De Laboratorio</t>
  </si>
  <si>
    <t>53000 EQUIPO E INSTRUMENTAL MEDICO Y DE LABORATORIO</t>
  </si>
  <si>
    <t>Equipo E Instrumental Medico Y De Laboratorio</t>
  </si>
  <si>
    <t>52900 OTRO MOBILIARIO Y EQUIPO EDUCACIONAL Y RECREATIVO</t>
  </si>
  <si>
    <t>Otro Mobiliario y Equipo Educacional y Recreativo</t>
  </si>
  <si>
    <t>52300 CAMARAS FOTOGRAFICAS Y DE VIDEO</t>
  </si>
  <si>
    <t>Cámaras Fotográficas y de Video</t>
  </si>
  <si>
    <t>52100 EQUIPOS Y APARATOS AUDIOVISUALES</t>
  </si>
  <si>
    <t>Equipos y Aparatos Audiovisuales</t>
  </si>
  <si>
    <t>52000 MOBILIARIO Y EQUIPO EDUCACIONAL Y RECREATIVO</t>
  </si>
  <si>
    <t>Mobiliario y Equipo Educacional y Recreativo</t>
  </si>
  <si>
    <t>51900 OTROS MOBILIARIOS Y EQUIPOS DE ADMINISTRACION</t>
  </si>
  <si>
    <t>Otros Mobiliarios y Equipos de Administración</t>
  </si>
  <si>
    <t>51500 EQUIPO DE COMPUTO Y DE TECNOLOGIAS DE LA INFORMACION</t>
  </si>
  <si>
    <t>Equipo de Computo y de Tecnologías de la Información</t>
  </si>
  <si>
    <t>51300 BIENES ARTISTICOS, CULTURALES Y CIENTIFICOS</t>
  </si>
  <si>
    <t>Bienes Artísticos, Culturales y Científicos</t>
  </si>
  <si>
    <t>51200 MUEBLES, EXCEPTO DE OFICINA Y ESTANTERIA</t>
  </si>
  <si>
    <t>Muebles, Excepto de Oficina y Estantería</t>
  </si>
  <si>
    <t>51100 MUEBLES DE OFICINA Y ESTANTERIA</t>
  </si>
  <si>
    <t>Muebles de Oficina y Estantería</t>
  </si>
  <si>
    <t>51000 MOBILIARIO Y EQUIPO DE ADMINISTRACION</t>
  </si>
  <si>
    <t>Mobiliario y Equipo de Administración</t>
  </si>
  <si>
    <t>50000 BIENES MUEBLES, INMUEBLES E INTANGIBLES</t>
  </si>
  <si>
    <t>Bienes Muebles, Inmuebles e Intangibles</t>
  </si>
  <si>
    <t>47100 TRANSFERENCIAS POR OBLIGACIÓN DE LEY</t>
  </si>
  <si>
    <t>Transferencias por Obligación de Ley</t>
  </si>
  <si>
    <t>47000 TRANSFERENCIAS A LA SEGURIDAD SOCIAL</t>
  </si>
  <si>
    <t>Transferencias a la Seguridad Social</t>
  </si>
  <si>
    <t>46100 TRANSFERENCIAS A FIDEICOMISOS DEL PODER EJECUTIVO</t>
  </si>
  <si>
    <t>Transferencias a Fideicomisos del Poder Ejecutivo</t>
  </si>
  <si>
    <t>46000 TRANSFERENCIAS A FIDEICOMISOS MANDATOS Y OTROS ANALOGOS</t>
  </si>
  <si>
    <t>Transferencias a Fideicomisos Mandatos y Otros Análogos</t>
  </si>
  <si>
    <t>45900 OTRAS PENSIONES Y JUBILACIONES</t>
  </si>
  <si>
    <t>Otras Pensiones y Jubilaciones</t>
  </si>
  <si>
    <t>45100 PENSIONES</t>
  </si>
  <si>
    <t>Pensiones</t>
  </si>
  <si>
    <t>45000 PENSIONES Y JUBILACIONES</t>
  </si>
  <si>
    <t>Pensiones y Jubilaciones</t>
  </si>
  <si>
    <t>44800 AYUDAS POR DESASTRES NATURALES Y OTROS SINIESTROS</t>
  </si>
  <si>
    <t>Ayudas por Desastres Naturales y Otros Siniestros</t>
  </si>
  <si>
    <t>44500 AYUDAS SOCIALES A INSTITUCIONES SIN FINES DE LUCRO</t>
  </si>
  <si>
    <t>Ayudas Sociales a Instituciones Sin Fines de Lucro</t>
  </si>
  <si>
    <t>44400 AYUDAS SOCIALES A ACTIVIDADES CIENTIFICAS O ACADEMICAS</t>
  </si>
  <si>
    <t>Ayudas Sociales a Actividades Científicas o Académicas</t>
  </si>
  <si>
    <t>44300 AYUDAS SOCIALES A INSTITUCIONES DE ENSENANZA</t>
  </si>
  <si>
    <t>Ayudas Sociales a Instituciones de Enseñanza</t>
  </si>
  <si>
    <t>44200 BECAS Y OTRAS AYUDAS PARA PROGRAMAS DE CAPACITACION</t>
  </si>
  <si>
    <t>Becas y Otras Ayudas para Programas de Capacitación</t>
  </si>
  <si>
    <t>44100 AYUDAS SOCIALES A PERSONAS</t>
  </si>
  <si>
    <t>Ayudas Sociales a Personas</t>
  </si>
  <si>
    <t>44000 AYUDAS SOCIALES</t>
  </si>
  <si>
    <t>Ayudas Sociales</t>
  </si>
  <si>
    <t>43900 OTROS SUBSIDIOS</t>
  </si>
  <si>
    <t>Otros Subsidios</t>
  </si>
  <si>
    <t>43800 SUBSIDIOS A MUNICIPIOS</t>
  </si>
  <si>
    <t>Subsidios a Municipios</t>
  </si>
  <si>
    <t>43300 SUBSIDIOS A LA INVERSION</t>
  </si>
  <si>
    <t>Subsidios a la Inversión</t>
  </si>
  <si>
    <t>43000 SUBSIDIOS Y SUBVENCIONES</t>
  </si>
  <si>
    <t>Subsidios y Subvenciones</t>
  </si>
  <si>
    <t>42400 TRANSFERENCIAS OTORGADAS A ENTIDADES FEDERATIVAS Y MUNICIPIOS</t>
  </si>
  <si>
    <t>Transferencias Otorgadas a Entidades Federativas 
 y Municipios</t>
  </si>
  <si>
    <t>42100 TRANSFERENCIAS AL RESTO DEL SECTOR PUBLICO</t>
  </si>
  <si>
    <t>Transferencias al Resto del Sector Público</t>
  </si>
  <si>
    <t>42000 TRANSFERENCIAS AL RESTO DEL SECTOR PUBLICO</t>
  </si>
  <si>
    <t>41500 TRANSFERENCIAS INTERNAS OTORGADAS A ENTIDADES PARAESTATALES NO EMPRESARIALES Y NO FINANCIERAS</t>
  </si>
  <si>
    <t>Transferencias Internas Otorgadas a Entidades Paraestatales 
 no Empresariales y no Financieras</t>
  </si>
  <si>
    <t>41400 ASIGNACIONES PRESUPUESTARIAS A ORGANOS AUTONOMOS</t>
  </si>
  <si>
    <t>Asignaciones Presupuestarias a Órganos Autónomos</t>
  </si>
  <si>
    <t>41300 ASIGNACIONES PRESUPUESTARIAS AL PODER JUDICIAL</t>
  </si>
  <si>
    <t>Asignaciones Presupuestarias al Poder Judicial</t>
  </si>
  <si>
    <t>41200 ASIGNACIONES PRESUPUESTARIAS AL PODER LEGISLATIVO</t>
  </si>
  <si>
    <t>Asignaciones Presupuestarias al Poder Legislativo</t>
  </si>
  <si>
    <t>41000 TRANSFERENCIAS INTERNAS Y ASIGNACIONES AL SECTOR PUBLICO</t>
  </si>
  <si>
    <t>Transferencias Internas y Asignaciones al Sector Público</t>
  </si>
  <si>
    <t>40000 TRANSFERENCIAS, ASIGNACIONES, SUBSIDIOS Y OTRAS AYUDAS</t>
  </si>
  <si>
    <t>Transferencias, Asignaciones, Subsidios y Otras Ayudas</t>
  </si>
  <si>
    <t>39900 OTROS SERVICIOS GENERALES</t>
  </si>
  <si>
    <t>Otros Servicios Generales</t>
  </si>
  <si>
    <t>39600 OTROS GASTOS POR RESPONSABILIDADES</t>
  </si>
  <si>
    <t>Otros Gastos por Responsabilidades</t>
  </si>
  <si>
    <t>39500 PENAS MULTAS ACCESORIOS Y ACTUALIZACIONES</t>
  </si>
  <si>
    <t>Penas Multas Accesorios y Actualizaciones</t>
  </si>
  <si>
    <t>39200 IMPUESTOS Y DERECHOS</t>
  </si>
  <si>
    <t>Impuestos y Derechos</t>
  </si>
  <si>
    <t>39100 SERVICIOS FUNERARIOS Y DE CEMENTERIOS</t>
  </si>
  <si>
    <t>Servicios Funerarios y de Cementerios</t>
  </si>
  <si>
    <t>39000 OTROS SERVICIOS GENERALES</t>
  </si>
  <si>
    <t>38500 GASTOS DE REPRESENTACION</t>
  </si>
  <si>
    <t>Gastos de Representación</t>
  </si>
  <si>
    <t>38400 EXPOSICIONES</t>
  </si>
  <si>
    <t>Exposiciones</t>
  </si>
  <si>
    <t>38300 CONGRESOS Y CONVENCIONES</t>
  </si>
  <si>
    <t>Congresos y Convenciones</t>
  </si>
  <si>
    <t>38200 GASTOS DE ORDEN SOCIAL Y CULTURAL</t>
  </si>
  <si>
    <t>Gastos de Orden Social y Cultural</t>
  </si>
  <si>
    <t>38100 GASTOS DE CEREMONIAL</t>
  </si>
  <si>
    <t>Gastos de Ceremonial</t>
  </si>
  <si>
    <t>38000 SERVICIOS OFICIALES</t>
  </si>
  <si>
    <t>Servicios Oficiales</t>
  </si>
  <si>
    <t>37900 OTROS SERVICIOS DE TRASLADO Y HOSPEDAJE</t>
  </si>
  <si>
    <t>Otros Servicios de Traslado y Hospedaje</t>
  </si>
  <si>
    <t>37800 SERVICIOS INTEGRALES DE TRASLADO Y VIATICOS</t>
  </si>
  <si>
    <t>Servicios Integrales de Traslado y Viáticos</t>
  </si>
  <si>
    <t>37600 VIATICOS EN EL EXTRANJERO</t>
  </si>
  <si>
    <t>Viáticos en el Extranjero</t>
  </si>
  <si>
    <t>37500 VIATICOS EN EL PAIS</t>
  </si>
  <si>
    <t>Viáticos en el País</t>
  </si>
  <si>
    <t>37200 PASAJES TERRESTRES</t>
  </si>
  <si>
    <t>Pasajes Terrestres</t>
  </si>
  <si>
    <t>37100 PASAJES AEREOS</t>
  </si>
  <si>
    <t>Pasajes Aéreos</t>
  </si>
  <si>
    <t>37000 SERVICIOS DE TRASLADO Y VIATICOS</t>
  </si>
  <si>
    <t>Servicios de Traslado y Viáticos</t>
  </si>
  <si>
    <t>36900 OTROS SERVICIOS DE INFORMACION</t>
  </si>
  <si>
    <t>Otros Servicios de Información</t>
  </si>
  <si>
    <t>36600 SERVICIO DE CREACION Y DIFUSION DE CONTENIDO EXCLUSIVAMENTE A TRAVES DE INTERNET</t>
  </si>
  <si>
    <t>Servicio de Creación y Difusión de Contenido Exclusivamente a 
 Través de Internet</t>
  </si>
  <si>
    <t>36500 SERVICIOS DE LA INDUSTRIA FILMICA DEL SONIDO Y DEL VIDEO</t>
  </si>
  <si>
    <t>Servicios de la Industria Fílmica del Sonido y del Video</t>
  </si>
  <si>
    <t>36400 SERVICIOS DE REVELADO DE FOTOGRAFIAS</t>
  </si>
  <si>
    <t>Servicios de Revelado de Fotografías</t>
  </si>
  <si>
    <t>36300 SERVICIOS DE CREATIVIDAD PREPRODUCCION Y PRODUCCION DE PUBLICIDAD EXCEPTO INTERNET</t>
  </si>
  <si>
    <t>Servicios de Creatividad Preproducción y Producción de 
 Publicidad Excepto Internet</t>
  </si>
  <si>
    <t>36200 DIFUSION POR RADIO TELEVISION Y OTROS MEDIOS DE MENSAJES COMERCIALES PARA PROMOVER LA VENTA DE BIENES O SERVICIOS</t>
  </si>
  <si>
    <t>Difusión por Radio Televisión y Otros Medios de mensajes comerciales para promover la venta de bienes o servicios</t>
  </si>
  <si>
    <t>36100 DIFUSION POR RADIO TELEVISION Y OTROS MEDIOS DE MENSAJES SOBRE PROGRAMAS Y ACTIVIDADES GUBERNAMENTALES</t>
  </si>
  <si>
    <t>Difusión por Radio, Televisión y Otros Medios de mensajes sobre Programas y Actividades Gubernamentales</t>
  </si>
  <si>
    <t>36000 SERVICIOS DE COMUNICACION SOCIAL Y PUBLICIDAD</t>
  </si>
  <si>
    <t>Servicios de Comunicación Social y Publicidad</t>
  </si>
  <si>
    <t>35600 REPARACION Y MANTENIMIENTO DE EQUIPO DE DEFENSA Y SEGURIDAD</t>
  </si>
  <si>
    <t>Reparación y Mantenimiento de Equipo de Defensa y Seguridad</t>
  </si>
  <si>
    <t>35900 SERVICIOS DE JARDINERIA Y FUMIGACION</t>
  </si>
  <si>
    <t>Servicios de Jardinería y Fumigación</t>
  </si>
  <si>
    <t>35800 SERVICIOS DE LIMPIEZA Y MANEJO DE DESECHOS</t>
  </si>
  <si>
    <t>Servicios de Limpieza y Manejo de Desechos</t>
  </si>
  <si>
    <t>35700 INSTALACION, REPARACION Y MANTENIMIENTO DE MAQUINARIA OTROS EQUIPOS Y HERRAMIENTA</t>
  </si>
  <si>
    <t>Instalación, Reparación y Mantenimiento de Maquinaria Otros Equipos y Herramienta</t>
  </si>
  <si>
    <t>35500 REPARACION Y MANTENIMIENTO DE EQUIPO DE TRANSPORTE</t>
  </si>
  <si>
    <t>Reparación y Mantenimiento de Equipo de Transporte</t>
  </si>
  <si>
    <t>35400 INSTALACION, REPARACION Y MANTENIMIENTO DE EQUIPO E INSTRUMENTAL MEDICO Y DE LABORATORIO</t>
  </si>
  <si>
    <t>Instalación, Reparación y Mantenimiento de Equipo e Instrumental Medico y de Laboratorio</t>
  </si>
  <si>
    <t>35300 INSTALACION, REPARACION Y MANTENIMIENTO DE EQUIPO DE COMPUTO Y TECNOLOGIA DE LA INFORMACION</t>
  </si>
  <si>
    <t>Instalación, Reparación y Mantenimiento de Equipo de Computo y Tecnología de la Información</t>
  </si>
  <si>
    <t>35200 INSTALACION, REPARACION Y MANTENIMIENTO DE MOBILIARIO Y EQUIPO DE ADMINISTRACION EDUCACIONAL Y RECREATIVO</t>
  </si>
  <si>
    <t>Instalación, Reparación y Mantenimiento de Mobiliario y Equipo de Administración Educacional y Recreativo</t>
  </si>
  <si>
    <t>35100 CONSERVACION Y MANTENIMIENTO MENOR DE INMUEBLES</t>
  </si>
  <si>
    <t>Conservación y Mantenimiento Menor de Inmuebles</t>
  </si>
  <si>
    <t>35000 SERVICIOS DE INSTALACION, REPARACION, MANTENIMIENTO Y CONSERVACION</t>
  </si>
  <si>
    <t>Servicios de Instalación, Reparación, Mantenimiento y Conservación</t>
  </si>
  <si>
    <t>34900 SERVICIOS FINANCIEROS, BANCARIOS Y COMERCIALES INTEGRALES</t>
  </si>
  <si>
    <t>Servicios Financieros, Bancarios y Comerciales Integrales</t>
  </si>
  <si>
    <t>34700 FLETES Y MANIOBRAS</t>
  </si>
  <si>
    <t>Fletes y Maniobras</t>
  </si>
  <si>
    <t>34600 ALMACENAJE, ENVASE Y EMBALAJE</t>
  </si>
  <si>
    <t>Almacenaje, Envase y Embalaje</t>
  </si>
  <si>
    <t>34500 SEGURO DE BIENES PATRIMONIALES</t>
  </si>
  <si>
    <t>Seguro de Bienes Patrimoniales</t>
  </si>
  <si>
    <t>34400 SEGUROS DE RESPONSABILIDAD PATRIMONIAL Y FIANZAS</t>
  </si>
  <si>
    <t>Seguros de Responsabilidad Patrimonial y Fianzas</t>
  </si>
  <si>
    <t>34300 SERVICIOS DE RECAUDACION, TRASLADO Y CUSTODIA DE VALORES</t>
  </si>
  <si>
    <t>Servicios de Recaudación, Traslado y Custodia de Valores</t>
  </si>
  <si>
    <t>34100 SERVICIOS FINANCIEROS Y BANCARIOS</t>
  </si>
  <si>
    <t>Servicios Financieros y Bancarios</t>
  </si>
  <si>
    <t>34000 SERVICIOS FINANCIEROS, BANCARIOS Y COMERCIALES</t>
  </si>
  <si>
    <t>Servicios Financieros, Bancarios y Comerciales</t>
  </si>
  <si>
    <t>33900 SERVICIOS PROFESIONALES CIENTIFICOS Y TECNICOS INTEGRALES</t>
  </si>
  <si>
    <t>Servicios Profesionales Científicos y Técnicos Integrales</t>
  </si>
  <si>
    <t>33800 SERVICIOS DE VIGILANCIA</t>
  </si>
  <si>
    <t>Servicios de Vigilancia</t>
  </si>
  <si>
    <t>33700 SERVICIOS DE PROTECCION Y SEGURIDAD</t>
  </si>
  <si>
    <t>Servicios de Protección y Seguridad</t>
  </si>
  <si>
    <t>33600 SERVICIOS DE APOYO ADMINISTRATIVO, TRADUCCION, FOTOCOPIADO E IMPRESION</t>
  </si>
  <si>
    <t>Servicios de Apoyo Administrativo, Traducción, Fotocopiado e Impresión</t>
  </si>
  <si>
    <t>33500 SERVICIOS DE INVESTIGACION CIENTIFICA Y DESARROLLO</t>
  </si>
  <si>
    <t>Servicios de Investigación Científica y Desarrollo</t>
  </si>
  <si>
    <t>33400 SERVICIOS DE CAPACITACION</t>
  </si>
  <si>
    <t>Servicios de Capacitación</t>
  </si>
  <si>
    <t>33300 SERVICIOS DE CONSULTORIA ADMINISTRATIVA, PROCESOS, TECNICA Y EN TECNOLOGIAS DE LA INFORMACION</t>
  </si>
  <si>
    <t>Servicios de Consultoría Administrativa, Procesos, Técnica y en Tecnologías de la Información</t>
  </si>
  <si>
    <t>33200 SERVICIOS DE DISENO, ARQUITECTURA, INGENIERIA Y ACTIVIDADES RELACIONADAS</t>
  </si>
  <si>
    <t>Servicios de Diseño, Arquitectura, Ingeniería y Actividades Relacionadas</t>
  </si>
  <si>
    <t>33100 SERVICIOS LEGALES DE CONTABILIDAD, AUDITORIA Y RELACIONADOS</t>
  </si>
  <si>
    <t>Servicios Legales de Contabilidad, Auditoria y Relacionados</t>
  </si>
  <si>
    <t>33000 SERVICIOS PROFESIONALES, CIENTIFICOS, TECNICOS Y OTROS SERVICIOS</t>
  </si>
  <si>
    <t>Servicios Profesionales, Científicos, Técnicos y Otros Servicios</t>
  </si>
  <si>
    <t>32900 OTROS ARRENDAMIENTOS</t>
  </si>
  <si>
    <t>Otros Arrendamientos</t>
  </si>
  <si>
    <t>32800 ARRENDAMIENTO FINANCIERO</t>
  </si>
  <si>
    <t>Arrendamiento Financiero</t>
  </si>
  <si>
    <t>32700 ARRENDAMIENTO DE ACTIVOS INTANGIBLES</t>
  </si>
  <si>
    <t>Arrendamiento de Activos Intangibles</t>
  </si>
  <si>
    <t>32600 ARRENDAMIENTO DE MAQUINARIA OTROS EQUIPOS Y HERRAMIENTAS</t>
  </si>
  <si>
    <t>Arrendamiento de Maquinaria Otros Equipos y Herramientas</t>
  </si>
  <si>
    <t>32500 ARRENDAMIENTO DE EQUIPO DE TRANSPORTE</t>
  </si>
  <si>
    <t>Arrendamiento de Equipo de Transporte</t>
  </si>
  <si>
    <t>32400 ARRENDAMIENTO DE EQUIPO E INSTRUMENTAL MEDICO Y DE LABORATORIO</t>
  </si>
  <si>
    <t>Arrendamiento de Equipo e Instrumental Médico y de Laboratorio</t>
  </si>
  <si>
    <t>32300 ARRENDAMIENTO DE MOBILIARIO Y EQUIPO DE ADMINISTRACION EDUCACIONAL Y RECREATIVO</t>
  </si>
  <si>
    <t>Arrendamiento de Mobiliario y Equipo de Administración 
 Educacional y Recreativo</t>
  </si>
  <si>
    <t>32200 ARRENDAMIENTO DE EDIFICIOS</t>
  </si>
  <si>
    <t>Arrendamiento de Edificios</t>
  </si>
  <si>
    <t>32100 ARRENDAMIENTO DE TERRENOS</t>
  </si>
  <si>
    <t>Arrendamiento de Terrenos</t>
  </si>
  <si>
    <t>32000 SERVICIOS DE ARRENDAMIENTO</t>
  </si>
  <si>
    <t>Servicios de Arrendamiento</t>
  </si>
  <si>
    <t>31900 SERVICIOS INTEGRALES Y OTROS SERVICIOS</t>
  </si>
  <si>
    <t>Servicios Integrales y Otros Servicios</t>
  </si>
  <si>
    <t>31800 SERVICIOS POSTALES Y TELEGRAFICOS</t>
  </si>
  <si>
    <t>Servicios Postales y Telegráficos</t>
  </si>
  <si>
    <t>31700 SERVICIOS DE ACCESO DE INTERNET REDES Y PROCESAMIENTO DE INFORMACION</t>
  </si>
  <si>
    <t>Servicios de Acceso de Internet, Redes y Procesamiento de 
 Información</t>
  </si>
  <si>
    <t>31600 SERVICIOS DE TELECOMUNICACIONES Y SATELITES</t>
  </si>
  <si>
    <t>Servicios de Telecomunicaciones y Satélites</t>
  </si>
  <si>
    <t>31500 TELEFONIA CELULAR</t>
  </si>
  <si>
    <t>Telefonía Celular</t>
  </si>
  <si>
    <t>31400 TELEFONIA TRADICIONAL</t>
  </si>
  <si>
    <t>Telefonía Tradicional</t>
  </si>
  <si>
    <t>31300 AGUA</t>
  </si>
  <si>
    <t>Agua</t>
  </si>
  <si>
    <t>31200 GAS</t>
  </si>
  <si>
    <t>Gas</t>
  </si>
  <si>
    <t>31100 ENERGIA ELECTRICA</t>
  </si>
  <si>
    <t>Energía Eléctrica</t>
  </si>
  <si>
    <t>31000 SERVICIOS BASICOS</t>
  </si>
  <si>
    <t>Servicios Básicos</t>
  </si>
  <si>
    <t>30000 SERVICIOS GENERALES</t>
  </si>
  <si>
    <t>Servicios Generales</t>
  </si>
  <si>
    <t>29900 REFACCIONES Y ACCESORIOS MENORES DE OTROS BIENES MUEBLES</t>
  </si>
  <si>
    <t>Refacciones y Accesorios Menores de Otros Bienes Muebles</t>
  </si>
  <si>
    <t>29800 REFACCIONES Y ACCESORIOS MENORES DE MAQUINARIA Y OTROS EQUIPOS</t>
  </si>
  <si>
    <t>Refacciones y Accesorios Menores de Maquinaria y Otros 
 Equipos</t>
  </si>
  <si>
    <t>29700  REFACCIONES Y ACCESORIOS MENORES DE EQUIPO DE DEFENSA Y SEGURIDAD</t>
  </si>
  <si>
    <t>Refacciones y Accesorios Menores de Equipo de Defensa y 
 Seguridad</t>
  </si>
  <si>
    <t>29600 REFACCIONES Y ACCESORIOS MENORES DE EQUIPO DE TRANSPORTE</t>
  </si>
  <si>
    <t>Refacciones y Accesorios Menores de Equipo de Transporte</t>
  </si>
  <si>
    <t>29500 REFACCIONES Y ACCESORIOS MENORES DE EQUIPO E INSTRUMENTAL MEDICO Y DE LABORATORIO</t>
  </si>
  <si>
    <t>Refacciones y Accesorios Menores de Equipo e Instrumental
 Medico y de Laboratorio</t>
  </si>
  <si>
    <t>29400 REFACCIONES Y ACCESORIOS MENORES DE EQUIPO DE COMPUTO Y TECNOLOGIAS DE LA INFORMACION</t>
  </si>
  <si>
    <t>Refacciones y Accesorios Menores de Equipo de Cómputo y 
 Tecnologías de la Información</t>
  </si>
  <si>
    <t>29300 REFACCIONES Y ACCESORIOS MENORES DE MOBILIARIO Y EQUIPO DE ADMINISTRACION EDUCACIONAL Y RECREATIVO</t>
  </si>
  <si>
    <t>Refacciones y Accesorios Menores de Mobiliario y Equipo de 
 Administración Educacional y Recreativo</t>
  </si>
  <si>
    <t>29200 REFACCIONES Y ACCESORIOS MENORES DE EDIFICIOS</t>
  </si>
  <si>
    <t>Refacciones y Accesorios Menores de Edificios</t>
  </si>
  <si>
    <t>29100 HERRAMIENTAS MENORES</t>
  </si>
  <si>
    <t>Herramientas Menores</t>
  </si>
  <si>
    <t>29000 HERRAMIENTAS, REFACCIONES Y ACCESORIOS MENORES</t>
  </si>
  <si>
    <t>Herramientas, Refacciones y Accesorios Menores</t>
  </si>
  <si>
    <t>28200 MATERIALES DE SEGURIDAD PUBLICA</t>
  </si>
  <si>
    <t>Materiales de Seguridad Pública</t>
  </si>
  <si>
    <t>28000 MATERIALES Y SUMINISTROS PARA SEGURIDAD</t>
  </si>
  <si>
    <t>Materiales y Suministros para Seguridad</t>
  </si>
  <si>
    <t>27500 BLANCOS Y OTROS PRODUCTOS TEXTILES EXCEPTO PRENDAS DE VESTIR</t>
  </si>
  <si>
    <t>Blancos y Otros Productos Textiles Excepto Prendas de Vestir</t>
  </si>
  <si>
    <t>27400 PRODUCTOS TEXTILES</t>
  </si>
  <si>
    <t>Productos Textiles</t>
  </si>
  <si>
    <t>27300 ARTICULOS DEPORTIVOS</t>
  </si>
  <si>
    <t>Artículos Deportivos</t>
  </si>
  <si>
    <t>27200 PRENDAS DE SEGURIDAD Y PROTECCION PERSONAL</t>
  </si>
  <si>
    <t>Prendas de Seguridad y Protección Personal</t>
  </si>
  <si>
    <t>27100 VESTUARIO Y UNIFORMES</t>
  </si>
  <si>
    <t>Vestuario y Uniformes</t>
  </si>
  <si>
    <t>27000 VESTUARIO, BLANCOS, PRENDAS DE PROTECCION Y ARTICULOS DEPORTIVOS</t>
  </si>
  <si>
    <t>Vestuario, Blancos, Prendas de Protección y Artículos Deportivos</t>
  </si>
  <si>
    <t>26200 CARBON Y SUS DERIVADOS</t>
  </si>
  <si>
    <t>Carbón y sus Derivados</t>
  </si>
  <si>
    <t>26100 COMBUSTIBLES, LUBRICANTES Y ADITIVOS</t>
  </si>
  <si>
    <t>Combustibles, Lubricantes y Aditivos</t>
  </si>
  <si>
    <t>26000 COMBUSTIBLES, LUBRICANTES Y ADITIVOS</t>
  </si>
  <si>
    <t>25900 OTROS PRODUCTOS QUIMICOS</t>
  </si>
  <si>
    <t>Otros Productos Químicos</t>
  </si>
  <si>
    <t>25600 FIBRAS SINTETICAS HULES PLASTICOS Y DERIVADOS</t>
  </si>
  <si>
    <t>Fibras Sintéticas, Hules Plásticos y Derivados</t>
  </si>
  <si>
    <t>25500 MATERIALES ACCESORIOS Y SUMINISTROS DE LABORATORIO</t>
  </si>
  <si>
    <t>Materiales, Accesorios y Suministros de Laboratorio</t>
  </si>
  <si>
    <t>25400 MATERIALES ACCESORIOS Y SUMINISTROS MEDICOS</t>
  </si>
  <si>
    <t>Materiales, Accesorios y Suministros Médicos</t>
  </si>
  <si>
    <t>25300 MEDICINAS Y PRODUCTOS FARMACEUTICOS</t>
  </si>
  <si>
    <t>Medicinas y Productos Farmacéuticos</t>
  </si>
  <si>
    <t>25200 FERTILIZANTES, PESTICIDAS Y OTROS AGROQUIMICOS</t>
  </si>
  <si>
    <t>Fertilizantes, Pesticidas y Otros Agroquímicos</t>
  </si>
  <si>
    <t>25100 PRODUCTOS QUIMICOS BASICOS</t>
  </si>
  <si>
    <t>Productos Químicos Básicos</t>
  </si>
  <si>
    <t>25000 PRODUCTOS QUIMICOS, FARMACEUTICOS Y DE LABORATORIO</t>
  </si>
  <si>
    <t>Productos Químicos, Farmacéuticos y de Laboratorio</t>
  </si>
  <si>
    <t>24900 OTROS MATERIALES Y ARTICULOS DE CONSTRUCCION Y REPARACION</t>
  </si>
  <si>
    <t>Otros Materiales y Artículos de Construcción y Reparación</t>
  </si>
  <si>
    <t>24800 MATERIALES COMPLEMENTARIOS</t>
  </si>
  <si>
    <t>Materiales Complementarios</t>
  </si>
  <si>
    <t>24700 ARTICULOS METALICOS PARA LA CONSTRUCCION</t>
  </si>
  <si>
    <t>Artículos Metálicos para la Construcción</t>
  </si>
  <si>
    <t>24600 MATERIAL ELECTRICO Y ELECTRONICO</t>
  </si>
  <si>
    <t>Material Eléctrico y Electrónico</t>
  </si>
  <si>
    <t>24500 VIDRIO Y PRODUCTOS DE VIDRIO</t>
  </si>
  <si>
    <t>Vidrio y Productos de Vidrio</t>
  </si>
  <si>
    <t>24400 MADERA Y PRODUCTOS DE MADERA</t>
  </si>
  <si>
    <t>Madera y Productos de Madera</t>
  </si>
  <si>
    <t>24300 CAL YESO Y PRODUCTOS DE YESO</t>
  </si>
  <si>
    <t>Cal, Yeso y Productos de Yeso</t>
  </si>
  <si>
    <t>24200 CEMENTO Y PRODUCTOS DE CONCRETO</t>
  </si>
  <si>
    <t>Cemento y Productos de Concreto</t>
  </si>
  <si>
    <t>24100 PRODUCTOS MINERALES NO METALICOS</t>
  </si>
  <si>
    <t>Productos Minerales no Metálicos</t>
  </si>
  <si>
    <t>24000 MATERIALES Y ARTICULOS DE CONSTRUCCION Y DE REPARACION</t>
  </si>
  <si>
    <t>Materiales y Artículos de Construcción y de Reparación</t>
  </si>
  <si>
    <t>23700 PRODUCTOS DE CUERO PIEL PLASTICO Y HULE ADQUIRIDOS COMO MATERIA PRIMA</t>
  </si>
  <si>
    <t>Otros Productos Adquiridos como Materia Prima</t>
  </si>
  <si>
    <t>23900 OTROS PRODUCTOS ADQUIRIDOS COMO MATERIA PRIMA</t>
  </si>
  <si>
    <t>Productos de Cuero, Piel, Plástico y Hule Adquiridos como 
 Materia Prima</t>
  </si>
  <si>
    <t>23600 PRODUCTOS METALICOS Y A BASE DE MINERALES NO METALICOS ADQUIRIDOS COMO MATERIA PRIMA</t>
  </si>
  <si>
    <t>Productos Metálicos y a base de Minerales no Metálicos adquiridos como Materia Prima</t>
  </si>
  <si>
    <t>23500 PRODUCTOS QUIMICOS FARMACEUTICOS Y DE LABORATORIO ADQUIRIDOS COMO MATERIA PRIMA</t>
  </si>
  <si>
    <t>Productos Químicos Farmacéuticos y de Laboratorio Adquiridos como Materia Prima</t>
  </si>
  <si>
    <t>23400 COMBUSTIBLES, LUBRICANTES, ADITIVOS, CARBON Y SUS DERIVADOS ADQUIRIDOS COMO MATERIA PRIMA</t>
  </si>
  <si>
    <t>Combustibles, Lubricantes, Aditivos, Carbón y sus Derivados Adquiridos como Materia Prima</t>
  </si>
  <si>
    <t>23100 PRODUCTOS ALIMENTICIOS AGROPECUARIOS Y FORESTALES ADQUIRIDOS COMO MATERIA PRIMA</t>
  </si>
  <si>
    <t>Productos Alimenticios Agropecuarios y Forestales Adquiridos como Materia Prima</t>
  </si>
  <si>
    <t>23000 MATERIAS PRIMAS Y MATERIALES DE PRODUCCION Y COMERCIALIZACION</t>
  </si>
  <si>
    <t>Materias Primas y Materiales de Producción y Comercialización</t>
  </si>
  <si>
    <t>22300 UTENSILIOS PARA EL SERVICIO DE ALIMENTACION</t>
  </si>
  <si>
    <t>Utensilios para el Servicio de Alimentación</t>
  </si>
  <si>
    <t>22200 PRODUCTOS ALIMENTICIOS PARA ANIMALES</t>
  </si>
  <si>
    <t>Productos Alimenticios para Animales</t>
  </si>
  <si>
    <t>22100 PRODUCTOS ALIMENTICIOS PARA PERSONAS</t>
  </si>
  <si>
    <t>Productos Alimenticios para Personas</t>
  </si>
  <si>
    <t>22000 ALIMENTOS Y UTENSILIOS</t>
  </si>
  <si>
    <t>Alimentos y Utensilios</t>
  </si>
  <si>
    <t>21800 MATERIALES PARA EL REGISTRO E IDENTIFICACION DE BIENES Y PERSONAS</t>
  </si>
  <si>
    <t>Materiales para el Registro e Identificación de Bienes y Personas</t>
  </si>
  <si>
    <t>21700 MATERIALES Y UTILES DE ENSENANZA</t>
  </si>
  <si>
    <t>Materiales y Útiles de Enseñanza</t>
  </si>
  <si>
    <t>21600 MATERIAL DE LIMPIEZA</t>
  </si>
  <si>
    <t>Material de Limpieza</t>
  </si>
  <si>
    <t>21500 MATERIAL IMPRESO E INFORMACION DIGITAL</t>
  </si>
  <si>
    <t>Material Impreso e Información Digital</t>
  </si>
  <si>
    <t>21400 MATERIALES UTILES Y EQUIPOS MENORES DE TECNOLOGIAS DE LA INFORMACION Y COMUNICACIONES</t>
  </si>
  <si>
    <t>Materiales Útiles y Equipos Menores de Tecnologías de la Información y Comunicaciones</t>
  </si>
  <si>
    <t>21300 MATERIAL ESTADISTICO Y GEOGRAFICO</t>
  </si>
  <si>
    <t>Material Estadístico y Geográfico</t>
  </si>
  <si>
    <t>21200 MATERIALES Y UTILES DE IMPRESION Y REPRODUCCION</t>
  </si>
  <si>
    <t>Materiales y Útiles de Impresión y Reproducción</t>
  </si>
  <si>
    <t>21100 MATERIALES UTILES Y EQUIPOS MENORES DE OFICINA</t>
  </si>
  <si>
    <t>Materiales Útiles y Equipos Menores de Oficina</t>
  </si>
  <si>
    <t>21000 MATERIALES DE ADMINISTRACION EMISION DE DOCUMENTOS Y ARTICULOS OFICIALES</t>
  </si>
  <si>
    <t>Materiales de Administración Emisión de Documentos y Artículos Oficiales</t>
  </si>
  <si>
    <t>20000 MATERIALES Y SUMINISTROS</t>
  </si>
  <si>
    <t>Materiales y Suministros</t>
  </si>
  <si>
    <t>17100 ESTIMULOS</t>
  </si>
  <si>
    <t>Estímulos</t>
  </si>
  <si>
    <t>17000 PAGO DE ESTIMULOS A SERVIDORES PUBLICOS</t>
  </si>
  <si>
    <t>Pago de Estímulos a Servidores Públicos</t>
  </si>
  <si>
    <t>16100 PREVISIONES DE CARACTER LABORAL ECONOMICA Y DE SEGURIDAD SOCIAL</t>
  </si>
  <si>
    <t>Previsiones de Carácter Laboral Económica y de Seguridad Social</t>
  </si>
  <si>
    <t>16000 PREVISIONES</t>
  </si>
  <si>
    <t>Previsiones</t>
  </si>
  <si>
    <t>15900 OTRAS PRESTACIONES SOCIALES Y ECONOMICAS</t>
  </si>
  <si>
    <t>Otras Prestaciones Sociales y Económicas</t>
  </si>
  <si>
    <t>15400 PRESTACIONES CONTRACTUALES</t>
  </si>
  <si>
    <t>Prestaciones Contractuales</t>
  </si>
  <si>
    <t>15300 PRESTACIONES Y HABERES DE RETIRO</t>
  </si>
  <si>
    <t>Prestaciones y Haberes de Retiro</t>
  </si>
  <si>
    <t>15200 INDEMNIZACIONES</t>
  </si>
  <si>
    <t>Indemnizaciones</t>
  </si>
  <si>
    <t>15100 CUOTAS PARA EL FONDO DE AHORRO Y FONDO DE TRABAJO</t>
  </si>
  <si>
    <t>Cuotas para el Fondo de Ahorro y Fondo de Trabajo</t>
  </si>
  <si>
    <t>15000 OTRAS PRESTACIONES SOCIALES Y ECONOMICAS</t>
  </si>
  <si>
    <t>14400 APORTACIONES PARA SEGUROS</t>
  </si>
  <si>
    <t>Aportaciones para Seguros</t>
  </si>
  <si>
    <t>14300 APORTACIONES AL SISTEMA PARA EL RETIRO</t>
  </si>
  <si>
    <t>Aportaciones al Sistema para el Retiro</t>
  </si>
  <si>
    <t>14200 APORTACIONES A FONDOS DE VIVIENDA</t>
  </si>
  <si>
    <t>Aportaciones a Fondos de Vivienda</t>
  </si>
  <si>
    <t>14100 APORTACIONES DE SEGURIDAD SOCIAL</t>
  </si>
  <si>
    <t>Aportaciones de Seguridad Social</t>
  </si>
  <si>
    <t>14000 SEGURIDAD SOCIAL</t>
  </si>
  <si>
    <t>Seguridad Social</t>
  </si>
  <si>
    <t>13300 HORAS EXTRAORDINARIAS</t>
  </si>
  <si>
    <t>Honorarios Especiales</t>
  </si>
  <si>
    <t>13700 HONORARIOS ESPECIALES</t>
  </si>
  <si>
    <t>Horas Extraordinarias</t>
  </si>
  <si>
    <t>13400 COMPENSACIONES</t>
  </si>
  <si>
    <t>Compensaciones</t>
  </si>
  <si>
    <t>13200 PRIMAS DE VACACIONES DOMINICAL Y GRATIFICACION DE FIN DE ANO</t>
  </si>
  <si>
    <t>Primas de Vacaciones, Dominical y Gratificación de Fin de Año</t>
  </si>
  <si>
    <t>13100 PRIMAS POR ANOS DE SERVICIOS EFECTIVOS PRESTADOS</t>
  </si>
  <si>
    <t>Primas por Años de Servicios Efectivos Prestados</t>
  </si>
  <si>
    <t>13000 REMUNERACIONES ADICIONALES Y ESPECIALES</t>
  </si>
  <si>
    <t>Remuneraciones Adicionales y Especiales</t>
  </si>
  <si>
    <t>12200 SUELDOS BASE AL PERSONAL EVENTUAL</t>
  </si>
  <si>
    <t>Sueldos Base al Personal Eventual</t>
  </si>
  <si>
    <t>12100 HONORARIOS ASIMILABLES A SALARIOS</t>
  </si>
  <si>
    <t>Honorarios Asimilables a Salarios</t>
  </si>
  <si>
    <t>12000 REMUNERACIONES AL PERSONAL DE CARACTER TRANSITORIO</t>
  </si>
  <si>
    <t>Remuneraciones al Personal de Carácter Transitorio</t>
  </si>
  <si>
    <t>11400 REMUNERACIONES POR ADSCRIPCION LABORAL EN EL EXTRANJERO</t>
  </si>
  <si>
    <t>Remuneraciones por Adscripción Laboral en el Extranjero</t>
  </si>
  <si>
    <t>11300 SUELDOS BASE AL PERSONAL PERMANENTE</t>
  </si>
  <si>
    <t>Sueldos Base al Personal Permanente</t>
  </si>
  <si>
    <t>11000 REMUNERACIONES AL PERSONAL DE CARACTER PERMANENTE</t>
  </si>
  <si>
    <t>Remuneraciones al Personal de Carácter Permanente</t>
  </si>
  <si>
    <t>10000 SERVICIOS PERSONALES</t>
  </si>
  <si>
    <t>Servicios Personales</t>
  </si>
  <si>
    <t>Total</t>
  </si>
  <si>
    <t>Ocultar</t>
  </si>
  <si>
    <t>Importe</t>
  </si>
  <si>
    <t>Clasificador por Objeto del Gasto -Capitulo-Concepto-Partida</t>
  </si>
  <si>
    <t>Presupuesto de Egresos para el Ejercicio Fiscal 2022</t>
  </si>
  <si>
    <t>Entidad Federativa: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</si>
</sst>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,,_ ;[Red]\-#,##0.00,,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7"/>
      <name val="Arial"/>
      <family val="2"/>
    </font>
    <font>
      <b/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theme="6" tint="-0.249977111117893"/>
      </top>
      <bottom style="medium">
        <color theme="6" tint="-0.249977111117893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58">
    <xf numFmtId="0" fontId="0" fillId="0" borderId="0" xfId="0"/>
    <xf numFmtId="0" fontId="4" fillId="0" borderId="0" xfId="0" applyFont="1"/>
    <xf numFmtId="4" fontId="4" fillId="0" borderId="0" xfId="0" applyNumberFormat="1" applyFont="1"/>
    <xf numFmtId="0" fontId="2" fillId="0" borderId="0" xfId="0" applyFont="1"/>
    <xf numFmtId="3" fontId="5" fillId="0" borderId="0" xfId="0" applyNumberFormat="1" applyFont="1"/>
    <xf numFmtId="0" fontId="5" fillId="0" borderId="0" xfId="0" applyFont="1"/>
    <xf numFmtId="0" fontId="7" fillId="0" borderId="0" xfId="2" applyFont="1"/>
    <xf numFmtId="3" fontId="8" fillId="0" borderId="0" xfId="2" applyNumberFormat="1" applyFont="1"/>
    <xf numFmtId="4" fontId="0" fillId="0" borderId="0" xfId="0" applyNumberFormat="1"/>
    <xf numFmtId="0" fontId="6" fillId="0" borderId="0" xfId="2"/>
    <xf numFmtId="3" fontId="6" fillId="0" borderId="0" xfId="2" applyNumberFormat="1"/>
    <xf numFmtId="0" fontId="9" fillId="0" borderId="0" xfId="2" applyFont="1"/>
    <xf numFmtId="164" fontId="7" fillId="0" borderId="0" xfId="2" applyNumberFormat="1" applyFont="1"/>
    <xf numFmtId="3" fontId="5" fillId="0" borderId="0" xfId="1" applyNumberFormat="1" applyFont="1" applyBorder="1" applyAlignment="1"/>
    <xf numFmtId="3" fontId="5" fillId="0" borderId="1" xfId="1" applyNumberFormat="1" applyFont="1" applyBorder="1" applyAlignment="1"/>
    <xf numFmtId="0" fontId="5" fillId="0" borderId="1" xfId="0" applyFont="1" applyBorder="1" applyAlignment="1">
      <alignment horizontal="left" vertical="top" indent="3"/>
    </xf>
    <xf numFmtId="4" fontId="2" fillId="0" borderId="0" xfId="0" applyNumberFormat="1" applyFont="1"/>
    <xf numFmtId="3" fontId="5" fillId="0" borderId="1" xfId="1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indent="2"/>
    </xf>
    <xf numFmtId="3" fontId="4" fillId="0" borderId="0" xfId="0" applyNumberFormat="1" applyFont="1"/>
    <xf numFmtId="0" fontId="5" fillId="0" borderId="1" xfId="0" applyFont="1" applyBorder="1" applyAlignment="1">
      <alignment horizontal="left" vertical="center" indent="1"/>
    </xf>
    <xf numFmtId="3" fontId="0" fillId="0" borderId="2" xfId="0" applyNumberFormat="1" applyBorder="1" applyAlignment="1">
      <alignment vertical="top"/>
    </xf>
    <xf numFmtId="0" fontId="0" fillId="0" borderId="0" xfId="0" applyAlignment="1">
      <alignment vertical="top"/>
    </xf>
    <xf numFmtId="0" fontId="0" fillId="0" borderId="3" xfId="0" applyBorder="1" applyAlignment="1">
      <alignment vertical="top" wrapText="1"/>
    </xf>
    <xf numFmtId="0" fontId="3" fillId="0" borderId="0" xfId="0" applyFont="1"/>
    <xf numFmtId="0" fontId="10" fillId="0" borderId="0" xfId="0" applyFont="1"/>
    <xf numFmtId="4" fontId="10" fillId="0" borderId="0" xfId="0" applyNumberFormat="1" applyFont="1"/>
    <xf numFmtId="0" fontId="11" fillId="0" borderId="0" xfId="2" applyFont="1"/>
    <xf numFmtId="164" fontId="11" fillId="0" borderId="0" xfId="2" applyNumberFormat="1" applyFont="1"/>
    <xf numFmtId="3" fontId="12" fillId="0" borderId="0" xfId="1" applyNumberFormat="1" applyFont="1" applyBorder="1" applyAlignment="1"/>
    <xf numFmtId="3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3" fillId="0" borderId="0" xfId="2" applyFont="1"/>
    <xf numFmtId="0" fontId="5" fillId="0" borderId="1" xfId="0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indent="2"/>
    </xf>
    <xf numFmtId="0" fontId="5" fillId="0" borderId="1" xfId="0" applyFont="1" applyBorder="1" applyAlignment="1">
      <alignment horizontal="left" indent="1"/>
    </xf>
    <xf numFmtId="3" fontId="5" fillId="0" borderId="1" xfId="1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2"/>
    </xf>
    <xf numFmtId="0" fontId="14" fillId="0" borderId="0" xfId="2" applyFont="1"/>
    <xf numFmtId="0" fontId="3" fillId="0" borderId="0" xfId="0" applyFont="1" applyAlignment="1">
      <alignment horizontal="left" indent="1"/>
    </xf>
    <xf numFmtId="3" fontId="5" fillId="0" borderId="4" xfId="1" applyNumberFormat="1" applyFont="1" applyBorder="1" applyAlignment="1">
      <alignment vertical="center"/>
    </xf>
    <xf numFmtId="0" fontId="5" fillId="0" borderId="4" xfId="0" applyFont="1" applyBorder="1" applyAlignment="1">
      <alignment horizontal="left" vertical="center" indent="2"/>
    </xf>
    <xf numFmtId="0" fontId="5" fillId="0" borderId="5" xfId="0" applyFont="1" applyBorder="1" applyAlignment="1">
      <alignment horizontal="left" vertical="center" indent="2"/>
    </xf>
    <xf numFmtId="0" fontId="0" fillId="2" borderId="0" xfId="0" applyFill="1" applyAlignment="1">
      <alignment horizontal="left"/>
    </xf>
    <xf numFmtId="0" fontId="15" fillId="0" borderId="0" xfId="0" applyFont="1"/>
    <xf numFmtId="4" fontId="15" fillId="0" borderId="0" xfId="0" applyNumberFormat="1" applyFont="1"/>
    <xf numFmtId="3" fontId="2" fillId="0" borderId="0" xfId="0" applyNumberFormat="1" applyFont="1"/>
    <xf numFmtId="3" fontId="13" fillId="0" borderId="0" xfId="1" applyNumberFormat="1" applyFont="1" applyFill="1" applyBorder="1" applyAlignment="1">
      <alignment horizontal="right" vertical="center" wrapText="1"/>
    </xf>
    <xf numFmtId="3" fontId="13" fillId="0" borderId="6" xfId="1" applyNumberFormat="1" applyFont="1" applyFill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0" borderId="1" xfId="2" applyFont="1" applyBorder="1" applyAlignment="1">
      <alignment horizontal="center"/>
    </xf>
    <xf numFmtId="3" fontId="13" fillId="0" borderId="0" xfId="1" applyNumberFormat="1" applyFont="1" applyBorder="1" applyAlignment="1"/>
    <xf numFmtId="3" fontId="13" fillId="0" borderId="1" xfId="1" applyNumberFormat="1" applyFont="1" applyBorder="1" applyAlignment="1"/>
    <xf numFmtId="4" fontId="3" fillId="0" borderId="7" xfId="0" applyNumberFormat="1" applyFont="1" applyBorder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3">
    <cellStyle name="Millares" xfId="1" builtinId="3"/>
    <cellStyle name="Normal" xfId="0" builtinId="0"/>
    <cellStyle name="Normal 2" xfId="2" xr:uid="{DDBDD36F-9238-4ACA-8E1D-61801F8D1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Datos%20abierto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deicomiso"/>
      <sheetName val="Hoja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va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B58B6-5E01-4BC5-BCFF-E45CAF6FD077}">
  <sheetPr>
    <tabColor rgb="FF00B050"/>
    <pageSetUpPr fitToPage="1"/>
  </sheetPr>
  <dimension ref="A1:S317"/>
  <sheetViews>
    <sheetView showGridLines="0" tabSelected="1" view="pageBreakPreview" zoomScaleNormal="130" zoomScaleSheetLayoutView="100" workbookViewId="0">
      <selection activeCell="B1" sqref="B1:C1"/>
    </sheetView>
  </sheetViews>
  <sheetFormatPr baseColWidth="10" defaultColWidth="11.42578125" defaultRowHeight="15" x14ac:dyDescent="0.25"/>
  <cols>
    <col min="1" max="1" width="1" customWidth="1"/>
    <col min="2" max="2" width="91" style="5" bestFit="1" customWidth="1"/>
    <col min="3" max="3" width="16.85546875" style="4" customWidth="1"/>
    <col min="4" max="4" width="2.140625" style="4" customWidth="1"/>
    <col min="5" max="5" width="1.7109375" style="3" hidden="1" customWidth="1"/>
    <col min="6" max="6" width="2.5703125" style="3" hidden="1" customWidth="1"/>
    <col min="7" max="7" width="4.140625" style="3" hidden="1" customWidth="1"/>
    <col min="8" max="8" width="8.5703125" style="3" hidden="1" customWidth="1"/>
    <col min="9" max="10" width="17.140625" style="2" hidden="1" customWidth="1"/>
    <col min="11" max="11" width="22.85546875" style="1" hidden="1" customWidth="1"/>
    <col min="12" max="12" width="17.28515625" hidden="1" customWidth="1"/>
    <col min="13" max="13" width="1.5703125" hidden="1" customWidth="1"/>
    <col min="14" max="14" width="0" hidden="1" customWidth="1"/>
    <col min="15" max="15" width="13.42578125" hidden="1" customWidth="1"/>
    <col min="16" max="16" width="10.85546875" hidden="1" customWidth="1"/>
    <col min="17" max="18" width="15.42578125" hidden="1" customWidth="1"/>
  </cols>
  <sheetData>
    <row r="1" spans="1:18" x14ac:dyDescent="0.25">
      <c r="B1" s="57"/>
      <c r="C1" s="57"/>
      <c r="D1" s="56"/>
    </row>
    <row r="2" spans="1:18" ht="15.75" thickBot="1" x14ac:dyDescent="0.3">
      <c r="C2" s="9"/>
      <c r="D2" s="9"/>
      <c r="I2" s="16"/>
      <c r="J2" s="16"/>
      <c r="K2" s="3"/>
      <c r="O2" s="8">
        <f>O3-C6</f>
        <v>-4665400177</v>
      </c>
      <c r="P2" s="8">
        <f>O2-C18</f>
        <v>-4677003730</v>
      </c>
      <c r="Q2" s="8">
        <f>P3-P4</f>
        <v>-4677028430</v>
      </c>
      <c r="R2" s="8">
        <f>Q4-Q5</f>
        <v>-4677231254</v>
      </c>
    </row>
    <row r="3" spans="1:18" ht="15.75" thickBot="1" x14ac:dyDescent="0.3">
      <c r="B3" s="52" t="s">
        <v>551</v>
      </c>
      <c r="C3" s="54"/>
      <c r="D3" s="53"/>
      <c r="I3" s="16"/>
      <c r="J3" s="16"/>
      <c r="K3" s="3"/>
      <c r="O3" s="55">
        <v>31154372639</v>
      </c>
      <c r="P3" s="8">
        <f>P2-500</f>
        <v>-4677004230</v>
      </c>
      <c r="Q3">
        <v>137128</v>
      </c>
      <c r="R3">
        <v>1200</v>
      </c>
    </row>
    <row r="4" spans="1:18" ht="15.75" thickBot="1" x14ac:dyDescent="0.3">
      <c r="B4" s="52" t="s">
        <v>550</v>
      </c>
      <c r="C4" s="54"/>
      <c r="D4" s="53"/>
      <c r="I4" s="16"/>
      <c r="J4" s="16"/>
      <c r="K4" s="16" t="e">
        <f>GETPIVOTDATA("Suma de 41_TOTAL",#REF!)</f>
        <v>#REF!</v>
      </c>
      <c r="L4" s="8" t="e">
        <f>C6-K4</f>
        <v>#REF!</v>
      </c>
      <c r="P4">
        <v>24200</v>
      </c>
      <c r="Q4" s="8">
        <f>Q2-Q3</f>
        <v>-4677165558</v>
      </c>
      <c r="R4" s="8">
        <f>R2-R3</f>
        <v>-4677232454</v>
      </c>
    </row>
    <row r="5" spans="1:18" ht="15.75" thickBot="1" x14ac:dyDescent="0.3">
      <c r="A5" s="9"/>
      <c r="B5" s="52" t="s">
        <v>549</v>
      </c>
      <c r="C5" s="52" t="s">
        <v>548</v>
      </c>
      <c r="D5" s="51"/>
      <c r="E5" s="6" t="s">
        <v>547</v>
      </c>
      <c r="F5" s="6"/>
      <c r="G5" s="6"/>
      <c r="H5" s="6"/>
      <c r="I5" s="16"/>
      <c r="J5" s="16"/>
      <c r="K5" s="3"/>
      <c r="Q5">
        <v>65696</v>
      </c>
    </row>
    <row r="6" spans="1:18" ht="15.75" thickBot="1" x14ac:dyDescent="0.3">
      <c r="A6" s="9"/>
      <c r="B6" s="50" t="s">
        <v>546</v>
      </c>
      <c r="C6" s="49">
        <v>35819772816</v>
      </c>
      <c r="D6" s="48"/>
      <c r="E6" s="6"/>
      <c r="F6" s="6"/>
      <c r="G6" s="6"/>
      <c r="H6" s="6"/>
      <c r="I6" s="16">
        <v>33274690848</v>
      </c>
      <c r="J6" s="16">
        <f>I6-C6</f>
        <v>-2545081968</v>
      </c>
      <c r="K6" s="3"/>
    </row>
    <row r="7" spans="1:18" s="24" customFormat="1" ht="15.75" customHeight="1" thickBot="1" x14ac:dyDescent="0.3">
      <c r="A7" s="32"/>
      <c r="B7" s="31" t="s">
        <v>545</v>
      </c>
      <c r="C7" s="30">
        <v>13527374738</v>
      </c>
      <c r="D7" s="29"/>
      <c r="E7" s="28">
        <f>SUM(C7:C7)</f>
        <v>13527374738</v>
      </c>
      <c r="F7" s="27">
        <f>IF(E7=0,"",IF(ISBLANK(B7)=FALSE,1,0))</f>
        <v>1</v>
      </c>
      <c r="G7" s="27" t="str">
        <f>IF(F7=1,LEFT(B7,1),"")</f>
        <v>S</v>
      </c>
      <c r="H7" s="27" t="str">
        <f>IF(F7=1,LEFT(B7,2),"")</f>
        <v>Se</v>
      </c>
      <c r="I7" s="46">
        <v>13454115582</v>
      </c>
      <c r="J7" s="16">
        <f>I7-C7</f>
        <v>-73259156</v>
      </c>
      <c r="K7" s="45"/>
      <c r="O7" s="24" t="s">
        <v>544</v>
      </c>
    </row>
    <row r="8" spans="1:18" ht="15.75" customHeight="1" thickBot="1" x14ac:dyDescent="0.3">
      <c r="A8" s="9"/>
      <c r="B8" s="20" t="s">
        <v>543</v>
      </c>
      <c r="C8" s="17">
        <v>6086185410</v>
      </c>
      <c r="D8" s="13"/>
      <c r="E8" s="12">
        <f>SUM(C8:C8)</f>
        <v>6086185410</v>
      </c>
      <c r="F8" s="6">
        <f>IF(E8=0,"",IF(ISBLANK(B8)=FALSE,1,0))</f>
        <v>1</v>
      </c>
      <c r="G8" s="6" t="str">
        <f>IF(F8=1,LEFT(B8,1),"")</f>
        <v>R</v>
      </c>
      <c r="H8" s="6" t="str">
        <f>IF(F8=1,LEFT(B8,2),"")</f>
        <v>Re</v>
      </c>
      <c r="I8" s="16">
        <v>6024945280</v>
      </c>
      <c r="J8" s="16">
        <f>I8-C8</f>
        <v>-61240130</v>
      </c>
      <c r="K8" s="47">
        <f>SUM(C9:C10)</f>
        <v>6086185410</v>
      </c>
      <c r="L8" t="b">
        <f>C8=K8</f>
        <v>1</v>
      </c>
      <c r="P8" t="s">
        <v>542</v>
      </c>
    </row>
    <row r="9" spans="1:18" ht="15.75" customHeight="1" thickBot="1" x14ac:dyDescent="0.3">
      <c r="A9" s="9"/>
      <c r="B9" s="18" t="s">
        <v>541</v>
      </c>
      <c r="C9" s="17">
        <v>6086185410</v>
      </c>
      <c r="D9" s="13"/>
      <c r="E9" s="12">
        <f>SUM(C9:C9)</f>
        <v>6086185410</v>
      </c>
      <c r="F9" s="6">
        <f>IF(E9=0,"",IF(ISBLANK(B9)=FALSE,1,0))</f>
        <v>1</v>
      </c>
      <c r="G9" s="6" t="str">
        <f>IF(F9=1,LEFT(B9,1),"")</f>
        <v>S</v>
      </c>
      <c r="H9" s="6" t="str">
        <f>IF(F9=1,LEFT(B9,2),"")</f>
        <v>Su</v>
      </c>
      <c r="I9" s="16">
        <v>6024945280</v>
      </c>
      <c r="J9" s="16">
        <f>I9-C9</f>
        <v>-61240130</v>
      </c>
      <c r="K9" s="3"/>
      <c r="L9" t="b">
        <f>C9=K9</f>
        <v>0</v>
      </c>
      <c r="Q9" t="s">
        <v>540</v>
      </c>
    </row>
    <row r="10" spans="1:18" ht="15.75" customHeight="1" thickBot="1" x14ac:dyDescent="0.3">
      <c r="A10" s="9"/>
      <c r="B10" s="18" t="s">
        <v>539</v>
      </c>
      <c r="C10" s="17">
        <v>0</v>
      </c>
      <c r="D10" s="13"/>
      <c r="E10" s="12">
        <f>SUM(C10:C10)</f>
        <v>0</v>
      </c>
      <c r="F10" s="6" t="str">
        <f>IF(E10=0,"",IF(ISBLANK(B10)=FALSE,1,0))</f>
        <v/>
      </c>
      <c r="G10" s="6" t="str">
        <f>IF(F10=1,LEFT(B10,1),"")</f>
        <v/>
      </c>
      <c r="H10" s="6" t="str">
        <f>IF(F10=1,LEFT(B10,2),"")</f>
        <v/>
      </c>
      <c r="I10" s="16">
        <v>0</v>
      </c>
      <c r="J10" s="16">
        <f>I10-C10</f>
        <v>0</v>
      </c>
      <c r="K10" s="3"/>
      <c r="L10" t="b">
        <f>C10=K10</f>
        <v>1</v>
      </c>
      <c r="Q10" t="s">
        <v>538</v>
      </c>
    </row>
    <row r="11" spans="1:18" ht="15.75" customHeight="1" thickBot="1" x14ac:dyDescent="0.3">
      <c r="A11" s="9"/>
      <c r="B11" s="20" t="s">
        <v>537</v>
      </c>
      <c r="C11" s="17">
        <v>180603409</v>
      </c>
      <c r="D11" s="13"/>
      <c r="E11" s="12">
        <f>SUM(C11:C11)</f>
        <v>180603409</v>
      </c>
      <c r="F11" s="6">
        <f>IF(E11=0,"",IF(ISBLANK(B11)=FALSE,1,0))</f>
        <v>1</v>
      </c>
      <c r="G11" s="6" t="str">
        <f>IF(F11=1,LEFT(B11,1),"")</f>
        <v>R</v>
      </c>
      <c r="H11" s="6" t="str">
        <f>IF(F11=1,LEFT(B11,2),"")</f>
        <v>Re</v>
      </c>
      <c r="I11" s="16">
        <v>132199113</v>
      </c>
      <c r="J11" s="16">
        <f>I11-C11</f>
        <v>-48404296</v>
      </c>
      <c r="K11" s="47">
        <f>SUM(C12:C13)</f>
        <v>180603409</v>
      </c>
      <c r="L11" t="b">
        <f>C11=K11</f>
        <v>1</v>
      </c>
      <c r="P11" t="s">
        <v>536</v>
      </c>
    </row>
    <row r="12" spans="1:18" ht="15.75" customHeight="1" thickBot="1" x14ac:dyDescent="0.3">
      <c r="A12" s="9"/>
      <c r="B12" s="34" t="s">
        <v>535</v>
      </c>
      <c r="C12" s="17">
        <v>137068747</v>
      </c>
      <c r="D12" s="13"/>
      <c r="E12" s="12">
        <f>SUM(C12:C12)</f>
        <v>137068747</v>
      </c>
      <c r="F12" s="6">
        <f>IF(E12=0,"",IF(ISBLANK(B12)=FALSE,1,0))</f>
        <v>1</v>
      </c>
      <c r="G12" s="6" t="str">
        <f>IF(F12=1,LEFT(B12,1),"")</f>
        <v>H</v>
      </c>
      <c r="H12" s="6" t="str">
        <f>IF(F12=1,LEFT(B12,2),"")</f>
        <v>Ho</v>
      </c>
      <c r="I12" s="16">
        <v>114068032</v>
      </c>
      <c r="J12" s="16">
        <f>I12-C12</f>
        <v>-23000715</v>
      </c>
      <c r="K12" s="3"/>
      <c r="L12" t="b">
        <f>C12=K12</f>
        <v>0</v>
      </c>
      <c r="Q12" t="s">
        <v>534</v>
      </c>
    </row>
    <row r="13" spans="1:18" ht="15.75" customHeight="1" thickBot="1" x14ac:dyDescent="0.3">
      <c r="A13" s="9"/>
      <c r="B13" s="34" t="s">
        <v>533</v>
      </c>
      <c r="C13" s="17">
        <v>43534662</v>
      </c>
      <c r="D13" s="13"/>
      <c r="E13" s="12">
        <f>SUM(C13:C13)</f>
        <v>43534662</v>
      </c>
      <c r="F13" s="6">
        <f>IF(E13=0,"",IF(ISBLANK(B13)=FALSE,1,0))</f>
        <v>1</v>
      </c>
      <c r="G13" s="6" t="str">
        <f>IF(F13=1,LEFT(B13,1),"")</f>
        <v>S</v>
      </c>
      <c r="H13" s="6" t="str">
        <f>IF(F13=1,LEFT(B13,2),"")</f>
        <v>Su</v>
      </c>
      <c r="I13" s="16">
        <v>18131081</v>
      </c>
      <c r="J13" s="16">
        <f>I13-C13</f>
        <v>-25403581</v>
      </c>
      <c r="K13" s="3"/>
      <c r="L13" t="b">
        <f>C13=K13</f>
        <v>0</v>
      </c>
      <c r="Q13" t="s">
        <v>532</v>
      </c>
    </row>
    <row r="14" spans="1:18" ht="15.75" customHeight="1" thickBot="1" x14ac:dyDescent="0.3">
      <c r="A14" s="9"/>
      <c r="B14" s="20" t="s">
        <v>531</v>
      </c>
      <c r="C14" s="17">
        <v>1969636363</v>
      </c>
      <c r="D14" s="13"/>
      <c r="E14" s="12">
        <f>SUM(C14:C14)</f>
        <v>1969636363</v>
      </c>
      <c r="F14" s="6">
        <f>IF(E14=0,"",IF(ISBLANK(B14)=FALSE,1,0))</f>
        <v>1</v>
      </c>
      <c r="G14" s="6" t="str">
        <f>IF(F14=1,LEFT(B14,1),"")</f>
        <v>R</v>
      </c>
      <c r="H14" s="6" t="str">
        <f>IF(F14=1,LEFT(B14,2),"")</f>
        <v>Re</v>
      </c>
      <c r="I14" s="16">
        <v>1912064416</v>
      </c>
      <c r="J14" s="16">
        <f>I14-C14</f>
        <v>-57571947</v>
      </c>
      <c r="K14" s="47">
        <f>SUM(C15:C19)</f>
        <v>1969636363</v>
      </c>
      <c r="L14" t="b">
        <f>C14=K14</f>
        <v>1</v>
      </c>
      <c r="P14" t="s">
        <v>530</v>
      </c>
    </row>
    <row r="15" spans="1:18" ht="15.75" customHeight="1" thickBot="1" x14ac:dyDescent="0.3">
      <c r="A15" s="9"/>
      <c r="B15" s="18" t="s">
        <v>529</v>
      </c>
      <c r="C15" s="17">
        <v>184655966</v>
      </c>
      <c r="D15" s="13"/>
      <c r="E15" s="12">
        <f>SUM(C15:C15)</f>
        <v>184655966</v>
      </c>
      <c r="F15" s="6">
        <f>IF(E15=0,"",IF(ISBLANK(B15)=FALSE,1,0))</f>
        <v>1</v>
      </c>
      <c r="G15" s="6" t="str">
        <f>IF(F15=1,LEFT(B15,1),"")</f>
        <v>P</v>
      </c>
      <c r="H15" s="6" t="str">
        <f>IF(F15=1,LEFT(B15,2),"")</f>
        <v>Pr</v>
      </c>
      <c r="I15" s="16">
        <v>144127923</v>
      </c>
      <c r="J15" s="16">
        <f>I15-C15</f>
        <v>-40528043</v>
      </c>
      <c r="L15" t="b">
        <f>C15=K15</f>
        <v>0</v>
      </c>
      <c r="Q15" t="s">
        <v>528</v>
      </c>
    </row>
    <row r="16" spans="1:18" ht="15.75" customHeight="1" thickBot="1" x14ac:dyDescent="0.3">
      <c r="A16" s="9"/>
      <c r="B16" s="18" t="s">
        <v>527</v>
      </c>
      <c r="C16" s="17">
        <v>1681538638</v>
      </c>
      <c r="D16" s="13"/>
      <c r="E16" s="12">
        <f>SUM(C16:C16)</f>
        <v>1681538638</v>
      </c>
      <c r="F16" s="6">
        <f>IF(E16=0,"",IF(ISBLANK(B16)=FALSE,1,0))</f>
        <v>1</v>
      </c>
      <c r="G16" s="6" t="str">
        <f>IF(F16=1,LEFT(B16,1),"")</f>
        <v>P</v>
      </c>
      <c r="H16" s="6" t="str">
        <f>IF(F16=1,LEFT(B16,2),"")</f>
        <v>Pr</v>
      </c>
      <c r="I16" s="16">
        <v>1673968930</v>
      </c>
      <c r="J16" s="16">
        <f>I16-C16</f>
        <v>-7569708</v>
      </c>
      <c r="K16" s="3"/>
      <c r="L16" t="b">
        <f>C16=K16</f>
        <v>0</v>
      </c>
      <c r="Q16" t="s">
        <v>526</v>
      </c>
    </row>
    <row r="17" spans="1:17" ht="15.75" customHeight="1" thickBot="1" x14ac:dyDescent="0.3">
      <c r="A17" s="9"/>
      <c r="B17" s="18" t="s">
        <v>525</v>
      </c>
      <c r="C17" s="17">
        <v>86076092</v>
      </c>
      <c r="D17" s="13"/>
      <c r="E17" s="12">
        <f>SUM(C17:C17)</f>
        <v>86076092</v>
      </c>
      <c r="F17" s="6">
        <f>IF(E17=0,"",IF(ISBLANK(B17)=FALSE,1,0))</f>
        <v>1</v>
      </c>
      <c r="G17" s="6" t="str">
        <f>IF(F17=1,LEFT(B17,1),"")</f>
        <v>C</v>
      </c>
      <c r="H17" s="6" t="str">
        <f>IF(F17=1,LEFT(B17,2),"")</f>
        <v>Co</v>
      </c>
      <c r="I17" s="16">
        <v>78025980</v>
      </c>
      <c r="J17" s="16">
        <f>I17-C17</f>
        <v>-8050112</v>
      </c>
      <c r="K17" s="3"/>
      <c r="L17" t="b">
        <f>C17=K17</f>
        <v>0</v>
      </c>
      <c r="Q17" t="s">
        <v>524</v>
      </c>
    </row>
    <row r="18" spans="1:17" ht="15.75" customHeight="1" thickBot="1" x14ac:dyDescent="0.3">
      <c r="A18" s="9"/>
      <c r="B18" s="18" t="s">
        <v>523</v>
      </c>
      <c r="C18" s="17">
        <v>11603553</v>
      </c>
      <c r="D18" s="13"/>
      <c r="E18" s="12">
        <f>SUM(C18:C18)</f>
        <v>11603553</v>
      </c>
      <c r="F18" s="6">
        <f>IF(E18=0,"",IF(ISBLANK(B18)=FALSE,1,0))</f>
        <v>1</v>
      </c>
      <c r="G18" s="6" t="str">
        <f>IF(F18=1,LEFT(B18,1),"")</f>
        <v>H</v>
      </c>
      <c r="H18" s="6" t="str">
        <f>IF(F18=1,LEFT(B18,2),"")</f>
        <v>Ho</v>
      </c>
      <c r="I18" s="16">
        <v>11286000</v>
      </c>
      <c r="J18" s="16">
        <f>I18-C18</f>
        <v>-317553</v>
      </c>
      <c r="K18" s="3"/>
      <c r="L18" t="b">
        <f>C18=K18</f>
        <v>0</v>
      </c>
      <c r="Q18" s="38" t="s">
        <v>522</v>
      </c>
    </row>
    <row r="19" spans="1:17" ht="15.75" customHeight="1" thickBot="1" x14ac:dyDescent="0.3">
      <c r="A19" s="9"/>
      <c r="B19" s="18" t="s">
        <v>521</v>
      </c>
      <c r="C19" s="17">
        <v>5762114</v>
      </c>
      <c r="D19" s="13"/>
      <c r="E19" s="12">
        <f>SUM(C19:C19)</f>
        <v>5762114</v>
      </c>
      <c r="F19" s="6">
        <f>IF(E19=0,"",IF(ISBLANK(B19)=FALSE,1,0))</f>
        <v>1</v>
      </c>
      <c r="G19" s="6"/>
      <c r="H19" s="6"/>
      <c r="I19" s="16">
        <v>4655583</v>
      </c>
      <c r="J19" s="16">
        <f>I19-C19</f>
        <v>-1106531</v>
      </c>
      <c r="K19" s="3"/>
      <c r="L19" t="b">
        <f>C19=K19</f>
        <v>0</v>
      </c>
      <c r="Q19" t="s">
        <v>520</v>
      </c>
    </row>
    <row r="20" spans="1:17" ht="15.75" customHeight="1" thickBot="1" x14ac:dyDescent="0.3">
      <c r="A20" s="9"/>
      <c r="B20" s="20" t="s">
        <v>519</v>
      </c>
      <c r="C20" s="17">
        <v>1636470684</v>
      </c>
      <c r="D20" s="13"/>
      <c r="E20" s="12">
        <f>SUM(C20:C20)</f>
        <v>1636470684</v>
      </c>
      <c r="F20" s="6">
        <f>IF(E20=0,"",IF(ISBLANK(B20)=FALSE,1,0))</f>
        <v>1</v>
      </c>
      <c r="G20" s="6" t="str">
        <f>IF(F20=1,LEFT(B20,1),"")</f>
        <v>S</v>
      </c>
      <c r="H20" s="6" t="str">
        <f>IF(F20=1,LEFT(B20,2),"")</f>
        <v>Se</v>
      </c>
      <c r="I20" s="16">
        <v>1572617429</v>
      </c>
      <c r="J20" s="16">
        <f>I20-C20</f>
        <v>-63853255</v>
      </c>
      <c r="K20" s="47">
        <f>SUM(C21:C24)</f>
        <v>1636470684</v>
      </c>
      <c r="L20" t="b">
        <f>C20=K20</f>
        <v>1</v>
      </c>
      <c r="P20" t="s">
        <v>518</v>
      </c>
    </row>
    <row r="21" spans="1:17" ht="15.75" customHeight="1" thickBot="1" x14ac:dyDescent="0.3">
      <c r="A21" s="9"/>
      <c r="B21" s="18" t="s">
        <v>517</v>
      </c>
      <c r="C21" s="17">
        <v>577767330</v>
      </c>
      <c r="D21" s="13"/>
      <c r="E21" s="12">
        <f>SUM(C21:C21)</f>
        <v>577767330</v>
      </c>
      <c r="F21" s="6">
        <f>IF(E21=0,"",IF(ISBLANK(B21)=FALSE,1,0))</f>
        <v>1</v>
      </c>
      <c r="G21" s="6" t="str">
        <f>IF(F21=1,LEFT(B21,1),"")</f>
        <v>A</v>
      </c>
      <c r="H21" s="6" t="str">
        <f>IF(F21=1,LEFT(B21,2),"")</f>
        <v>Ap</v>
      </c>
      <c r="I21" s="16">
        <v>572713571</v>
      </c>
      <c r="J21" s="16">
        <f>I21-C21</f>
        <v>-5053759</v>
      </c>
      <c r="K21" s="3"/>
      <c r="L21" t="b">
        <f>C21=K21</f>
        <v>0</v>
      </c>
      <c r="Q21" t="s">
        <v>516</v>
      </c>
    </row>
    <row r="22" spans="1:17" ht="15.75" customHeight="1" thickBot="1" x14ac:dyDescent="0.3">
      <c r="A22" s="9"/>
      <c r="B22" s="18" t="s">
        <v>515</v>
      </c>
      <c r="C22" s="17">
        <v>247460473</v>
      </c>
      <c r="D22" s="13"/>
      <c r="E22" s="12">
        <f>SUM(C22:C22)</f>
        <v>247460473</v>
      </c>
      <c r="F22" s="6">
        <f>IF(E22=0,"",IF(ISBLANK(B22)=FALSE,1,0))</f>
        <v>1</v>
      </c>
      <c r="G22" s="6" t="str">
        <f>IF(F22=1,LEFT(B22,1),"")</f>
        <v>A</v>
      </c>
      <c r="H22" s="6" t="str">
        <f>IF(F22=1,LEFT(B22,2),"")</f>
        <v>Ap</v>
      </c>
      <c r="I22" s="16">
        <v>248098371</v>
      </c>
      <c r="J22" s="16">
        <f>I22-C22</f>
        <v>637898</v>
      </c>
      <c r="K22" s="3"/>
      <c r="L22" t="b">
        <f>C22=K22</f>
        <v>0</v>
      </c>
      <c r="Q22" t="s">
        <v>514</v>
      </c>
    </row>
    <row r="23" spans="1:17" ht="15.75" customHeight="1" thickBot="1" x14ac:dyDescent="0.3">
      <c r="A23" s="9"/>
      <c r="B23" s="18" t="s">
        <v>513</v>
      </c>
      <c r="C23" s="17">
        <v>666598758</v>
      </c>
      <c r="D23" s="13"/>
      <c r="E23" s="12">
        <f>SUM(C23:C23)</f>
        <v>666598758</v>
      </c>
      <c r="F23" s="6">
        <f>IF(E23=0,"",IF(ISBLANK(B23)=FALSE,1,0))</f>
        <v>1</v>
      </c>
      <c r="G23" s="6" t="str">
        <f>IF(F23=1,LEFT(B23,1),"")</f>
        <v>A</v>
      </c>
      <c r="H23" s="6" t="str">
        <f>IF(F23=1,LEFT(B23,2),"")</f>
        <v>Ap</v>
      </c>
      <c r="I23" s="16">
        <v>613849966</v>
      </c>
      <c r="J23" s="16">
        <f>I23-C23</f>
        <v>-52748792</v>
      </c>
      <c r="K23" s="3"/>
      <c r="L23" t="b">
        <f>C23=K23</f>
        <v>0</v>
      </c>
      <c r="Q23" t="s">
        <v>512</v>
      </c>
    </row>
    <row r="24" spans="1:17" ht="15.75" customHeight="1" thickBot="1" x14ac:dyDescent="0.3">
      <c r="A24" s="9"/>
      <c r="B24" s="18" t="s">
        <v>511</v>
      </c>
      <c r="C24" s="17">
        <v>144644123</v>
      </c>
      <c r="D24" s="13"/>
      <c r="E24" s="12">
        <f>SUM(C24:C24)</f>
        <v>144644123</v>
      </c>
      <c r="F24" s="6">
        <f>IF(E24=0,"",IF(ISBLANK(B24)=FALSE,1,0))</f>
        <v>1</v>
      </c>
      <c r="G24" s="6" t="str">
        <f>IF(F24=1,LEFT(B24,1),"")</f>
        <v>A</v>
      </c>
      <c r="H24" s="6" t="str">
        <f>IF(F24=1,LEFT(B24,2),"")</f>
        <v>Ap</v>
      </c>
      <c r="I24" s="16">
        <v>137955521</v>
      </c>
      <c r="J24" s="16">
        <f>I24-C24</f>
        <v>-6688602</v>
      </c>
      <c r="K24" s="3"/>
      <c r="L24" t="b">
        <f>C24=K24</f>
        <v>0</v>
      </c>
      <c r="Q24" t="s">
        <v>510</v>
      </c>
    </row>
    <row r="25" spans="1:17" ht="15.75" customHeight="1" thickBot="1" x14ac:dyDescent="0.3">
      <c r="A25" s="9"/>
      <c r="B25" s="20" t="s">
        <v>500</v>
      </c>
      <c r="C25" s="17">
        <v>2226850907</v>
      </c>
      <c r="D25" s="13"/>
      <c r="E25" s="12">
        <f>SUM(C25:C25)</f>
        <v>2226850907</v>
      </c>
      <c r="F25" s="6">
        <f>IF(E25=0,"",IF(ISBLANK(B25)=FALSE,1,0))</f>
        <v>1</v>
      </c>
      <c r="G25" s="6" t="str">
        <f>IF(F25=1,LEFT(B25,1),"")</f>
        <v>O</v>
      </c>
      <c r="H25" s="6" t="str">
        <f>IF(F25=1,LEFT(B25,2),"")</f>
        <v>Ot</v>
      </c>
      <c r="I25" s="16">
        <v>2228714211</v>
      </c>
      <c r="J25" s="16">
        <f>I25-C25</f>
        <v>1863304</v>
      </c>
      <c r="K25" s="47">
        <f>SUM(C26:C30)</f>
        <v>2226850907</v>
      </c>
      <c r="L25" t="b">
        <f>C25=K25</f>
        <v>1</v>
      </c>
      <c r="P25" t="s">
        <v>509</v>
      </c>
    </row>
    <row r="26" spans="1:17" ht="15.75" customHeight="1" thickBot="1" x14ac:dyDescent="0.3">
      <c r="A26" s="9"/>
      <c r="B26" s="18" t="s">
        <v>508</v>
      </c>
      <c r="C26" s="17">
        <v>55317636</v>
      </c>
      <c r="D26" s="13"/>
      <c r="E26" s="12">
        <f>SUM(C26:C26)</f>
        <v>55317636</v>
      </c>
      <c r="F26" s="6">
        <f>IF(E26=0,"",IF(ISBLANK(B26)=FALSE,1,0))</f>
        <v>1</v>
      </c>
      <c r="G26" s="6" t="str">
        <f>IF(F26=1,LEFT(B26,1),"")</f>
        <v>C</v>
      </c>
      <c r="H26" s="6" t="str">
        <f>IF(F26=1,LEFT(B26,2),"")</f>
        <v>Cu</v>
      </c>
      <c r="I26" s="16">
        <v>78705741</v>
      </c>
      <c r="J26" s="16">
        <f>I26-C26</f>
        <v>23388105</v>
      </c>
      <c r="K26" s="3"/>
      <c r="L26" t="b">
        <f>C26=K26</f>
        <v>0</v>
      </c>
      <c r="Q26" t="s">
        <v>507</v>
      </c>
    </row>
    <row r="27" spans="1:17" ht="15.75" customHeight="1" thickBot="1" x14ac:dyDescent="0.3">
      <c r="A27" s="9"/>
      <c r="B27" s="18" t="s">
        <v>506</v>
      </c>
      <c r="C27" s="17">
        <v>102970810</v>
      </c>
      <c r="D27" s="13"/>
      <c r="E27" s="12">
        <f>SUM(C27:C27)</f>
        <v>102970810</v>
      </c>
      <c r="F27" s="6">
        <f>IF(E27=0,"",IF(ISBLANK(B27)=FALSE,1,0))</f>
        <v>1</v>
      </c>
      <c r="G27" s="6" t="str">
        <f>IF(F27=1,LEFT(B27,1),"")</f>
        <v>I</v>
      </c>
      <c r="H27" s="6" t="str">
        <f>IF(F27=1,LEFT(B27,2),"")</f>
        <v>In</v>
      </c>
      <c r="I27" s="16">
        <v>103316419</v>
      </c>
      <c r="J27" s="16">
        <f>I27-C27</f>
        <v>345609</v>
      </c>
      <c r="K27" s="3"/>
      <c r="L27" t="b">
        <f>C27=K27</f>
        <v>0</v>
      </c>
      <c r="Q27" t="s">
        <v>505</v>
      </c>
    </row>
    <row r="28" spans="1:17" ht="15.75" customHeight="1" thickBot="1" x14ac:dyDescent="0.3">
      <c r="A28" s="9"/>
      <c r="B28" s="18" t="s">
        <v>504</v>
      </c>
      <c r="C28" s="17">
        <v>29245807</v>
      </c>
      <c r="D28" s="13"/>
      <c r="E28" s="12">
        <f>SUM(C28:C28)</f>
        <v>29245807</v>
      </c>
      <c r="F28" s="6">
        <f>IF(E28=0,"",IF(ISBLANK(B28)=FALSE,1,0))</f>
        <v>1</v>
      </c>
      <c r="G28" s="6" t="str">
        <f>IF(F28=1,LEFT(B28,1),"")</f>
        <v>P</v>
      </c>
      <c r="H28" s="6" t="str">
        <f>IF(F28=1,LEFT(B28,2),"")</f>
        <v>Pr</v>
      </c>
      <c r="I28" s="16">
        <v>28593681</v>
      </c>
      <c r="J28" s="16">
        <f>I28-C28</f>
        <v>-652126</v>
      </c>
      <c r="K28" s="3"/>
      <c r="L28" t="b">
        <f>C28=K28</f>
        <v>0</v>
      </c>
      <c r="Q28" t="s">
        <v>503</v>
      </c>
    </row>
    <row r="29" spans="1:17" ht="15.75" customHeight="1" thickBot="1" x14ac:dyDescent="0.3">
      <c r="A29" s="9"/>
      <c r="B29" s="18" t="s">
        <v>502</v>
      </c>
      <c r="C29" s="17">
        <v>1093924340</v>
      </c>
      <c r="D29" s="13"/>
      <c r="E29" s="12">
        <f>SUM(C29:C29)</f>
        <v>1093924340</v>
      </c>
      <c r="F29" s="6">
        <f>IF(E29=0,"",IF(ISBLANK(B29)=FALSE,1,0))</f>
        <v>1</v>
      </c>
      <c r="G29" s="6" t="str">
        <f>IF(F29=1,LEFT(B29,1),"")</f>
        <v>P</v>
      </c>
      <c r="H29" s="6" t="str">
        <f>IF(F29=1,LEFT(B29,2),"")</f>
        <v>Pr</v>
      </c>
      <c r="I29" s="16">
        <v>1045659035</v>
      </c>
      <c r="J29" s="16">
        <f>I29-C29</f>
        <v>-48265305</v>
      </c>
      <c r="K29" s="3"/>
      <c r="L29" t="b">
        <f>C29=K29</f>
        <v>0</v>
      </c>
      <c r="Q29" t="s">
        <v>501</v>
      </c>
    </row>
    <row r="30" spans="1:17" ht="15.75" customHeight="1" thickBot="1" x14ac:dyDescent="0.3">
      <c r="A30" s="9"/>
      <c r="B30" s="18" t="s">
        <v>500</v>
      </c>
      <c r="C30" s="17">
        <v>945392314</v>
      </c>
      <c r="D30" s="13"/>
      <c r="E30" s="12">
        <f>SUM(C30:C30)</f>
        <v>945392314</v>
      </c>
      <c r="F30" s="6">
        <f>IF(E30=0,"",IF(ISBLANK(B30)=FALSE,1,0))</f>
        <v>1</v>
      </c>
      <c r="G30" s="6" t="str">
        <f>IF(F30=1,LEFT(B30,1),"")</f>
        <v>O</v>
      </c>
      <c r="H30" s="6" t="str">
        <f>IF(F30=1,LEFT(B30,2),"")</f>
        <v>Ot</v>
      </c>
      <c r="I30" s="16">
        <v>972439335</v>
      </c>
      <c r="J30" s="16">
        <f>I30-C30</f>
        <v>27047021</v>
      </c>
      <c r="K30" s="3"/>
      <c r="L30" t="b">
        <f>C30=K30</f>
        <v>0</v>
      </c>
      <c r="Q30" t="s">
        <v>499</v>
      </c>
    </row>
    <row r="31" spans="1:17" ht="15.75" customHeight="1" thickBot="1" x14ac:dyDescent="0.3">
      <c r="A31" s="9"/>
      <c r="B31" s="20" t="s">
        <v>498</v>
      </c>
      <c r="C31" s="17">
        <v>180450051</v>
      </c>
      <c r="D31" s="13"/>
      <c r="E31" s="12">
        <f>SUM(C31:C31)</f>
        <v>180450051</v>
      </c>
      <c r="F31" s="6">
        <f>IF(E31=0,"",IF(ISBLANK(B31)=FALSE,1,0))</f>
        <v>1</v>
      </c>
      <c r="G31" s="6" t="str">
        <f>IF(F31=1,LEFT(B31,1),"")</f>
        <v>P</v>
      </c>
      <c r="H31" s="6" t="str">
        <f>IF(F31=1,LEFT(B31,2),"")</f>
        <v>Pr</v>
      </c>
      <c r="I31" s="16">
        <v>298501610</v>
      </c>
      <c r="J31" s="16">
        <f>I31-C31</f>
        <v>118051559</v>
      </c>
      <c r="K31" s="47">
        <f>SUM(C32)</f>
        <v>180450051</v>
      </c>
      <c r="L31" t="b">
        <f>C31=K31</f>
        <v>1</v>
      </c>
      <c r="P31" t="s">
        <v>497</v>
      </c>
    </row>
    <row r="32" spans="1:17" ht="15.75" customHeight="1" thickBot="1" x14ac:dyDescent="0.3">
      <c r="A32" s="9"/>
      <c r="B32" s="18" t="s">
        <v>496</v>
      </c>
      <c r="C32" s="17">
        <v>180450051</v>
      </c>
      <c r="D32" s="13"/>
      <c r="E32" s="12">
        <f>SUM(C32:C32)</f>
        <v>180450051</v>
      </c>
      <c r="F32" s="6">
        <f>IF(E32=0,"",IF(ISBLANK(B32)=FALSE,1,0))</f>
        <v>1</v>
      </c>
      <c r="G32" s="6" t="str">
        <f>IF(F32=1,LEFT(B32,1),"")</f>
        <v>P</v>
      </c>
      <c r="H32" s="6" t="str">
        <f>IF(F32=1,LEFT(B32,2),"")</f>
        <v>Pr</v>
      </c>
      <c r="I32" s="16">
        <v>298501610</v>
      </c>
      <c r="J32" s="16">
        <f>I32-C32</f>
        <v>118051559</v>
      </c>
      <c r="K32" s="3"/>
      <c r="L32" t="b">
        <f>C32=K32</f>
        <v>0</v>
      </c>
      <c r="Q32" t="s">
        <v>495</v>
      </c>
    </row>
    <row r="33" spans="1:17" ht="15.75" customHeight="1" thickBot="1" x14ac:dyDescent="0.3">
      <c r="A33" s="9"/>
      <c r="B33" s="20" t="s">
        <v>494</v>
      </c>
      <c r="C33" s="17">
        <v>1247177914</v>
      </c>
      <c r="D33" s="13"/>
      <c r="E33" s="12">
        <f>SUM(C33:C33)</f>
        <v>1247177914</v>
      </c>
      <c r="F33" s="6">
        <f>IF(E33=0,"",IF(ISBLANK(B33)=FALSE,1,0))</f>
        <v>1</v>
      </c>
      <c r="G33" s="6" t="str">
        <f>IF(F33=1,LEFT(B33,1),"")</f>
        <v>P</v>
      </c>
      <c r="H33" s="6" t="str">
        <f>IF(F33=1,LEFT(B33,2),"")</f>
        <v>Pa</v>
      </c>
      <c r="I33" s="16">
        <v>1285073523</v>
      </c>
      <c r="J33" s="16">
        <f>I33-C33</f>
        <v>37895609</v>
      </c>
      <c r="K33" s="47">
        <f>SUM(C34)</f>
        <v>1247177914</v>
      </c>
      <c r="L33" t="b">
        <f>C33=K33</f>
        <v>1</v>
      </c>
      <c r="P33" t="s">
        <v>493</v>
      </c>
    </row>
    <row r="34" spans="1:17" ht="15.75" customHeight="1" thickBot="1" x14ac:dyDescent="0.3">
      <c r="A34" s="9"/>
      <c r="B34" s="18" t="s">
        <v>492</v>
      </c>
      <c r="C34" s="17">
        <v>1247177914</v>
      </c>
      <c r="D34" s="13"/>
      <c r="E34" s="12">
        <f>SUM(C34:C34)</f>
        <v>1247177914</v>
      </c>
      <c r="F34" s="6">
        <f>IF(E34=0,"",IF(ISBLANK(B34)=FALSE,1,0))</f>
        <v>1</v>
      </c>
      <c r="G34" s="6" t="str">
        <f>IF(F34=1,LEFT(B34,1),"")</f>
        <v>E</v>
      </c>
      <c r="H34" s="6" t="str">
        <f>IF(F34=1,LEFT(B34,2),"")</f>
        <v>Es</v>
      </c>
      <c r="I34" s="16">
        <v>1285073523</v>
      </c>
      <c r="J34" s="16">
        <f>I34-C34</f>
        <v>37895609</v>
      </c>
      <c r="K34" s="3"/>
      <c r="L34" t="b">
        <f>C34=K34</f>
        <v>0</v>
      </c>
      <c r="Q34" t="s">
        <v>491</v>
      </c>
    </row>
    <row r="35" spans="1:17" s="24" customFormat="1" ht="15.75" customHeight="1" thickBot="1" x14ac:dyDescent="0.3">
      <c r="A35" s="32"/>
      <c r="B35" s="31" t="s">
        <v>490</v>
      </c>
      <c r="C35" s="30">
        <v>390268706</v>
      </c>
      <c r="D35" s="29"/>
      <c r="E35" s="28">
        <f>SUM(C35:C35)</f>
        <v>390268706</v>
      </c>
      <c r="F35" s="27">
        <f>IF(E35=0,"",IF(ISBLANK(B35)=FALSE,1,0))</f>
        <v>1</v>
      </c>
      <c r="G35" s="27" t="str">
        <f>IF(F35=1,LEFT(B35,1),"")</f>
        <v>M</v>
      </c>
      <c r="H35" s="27" t="str">
        <f>IF(F35=1,LEFT(B35,2),"")</f>
        <v>Ma</v>
      </c>
      <c r="I35" s="46">
        <v>363465527</v>
      </c>
      <c r="J35" s="16">
        <f>I35-C35</f>
        <v>-26803179</v>
      </c>
      <c r="K35" s="45"/>
      <c r="L35" s="24" t="b">
        <f>C35=K35</f>
        <v>0</v>
      </c>
      <c r="O35" s="24" t="s">
        <v>489</v>
      </c>
    </row>
    <row r="36" spans="1:17" ht="15.75" customHeight="1" thickBot="1" x14ac:dyDescent="0.3">
      <c r="A36" s="9"/>
      <c r="B36" s="20" t="s">
        <v>488</v>
      </c>
      <c r="C36" s="17">
        <v>138611106</v>
      </c>
      <c r="D36" s="13"/>
      <c r="E36" s="12">
        <f>SUM(C36:C36)</f>
        <v>138611106</v>
      </c>
      <c r="F36" s="6">
        <f>IF(E36=0,"",IF(ISBLANK(B36)=FALSE,1,0))</f>
        <v>1</v>
      </c>
      <c r="G36" s="6" t="str">
        <f>IF(F36=1,LEFT(B36,1),"")</f>
        <v>M</v>
      </c>
      <c r="H36" s="6" t="str">
        <f>IF(F36=1,LEFT(B36,2),"")</f>
        <v>Ma</v>
      </c>
      <c r="I36" s="2">
        <v>74571696</v>
      </c>
      <c r="J36" s="16">
        <f>I36-C36</f>
        <v>-64039410</v>
      </c>
      <c r="K36" s="19">
        <f>SUM(C37:C44)</f>
        <v>138611106</v>
      </c>
      <c r="L36" t="b">
        <f>C36=K36</f>
        <v>1</v>
      </c>
      <c r="P36" t="s">
        <v>487</v>
      </c>
    </row>
    <row r="37" spans="1:17" ht="15.75" customHeight="1" thickBot="1" x14ac:dyDescent="0.3">
      <c r="A37" s="9"/>
      <c r="B37" s="18" t="s">
        <v>486</v>
      </c>
      <c r="C37" s="17">
        <v>18837543</v>
      </c>
      <c r="D37" s="13"/>
      <c r="E37" s="12">
        <f>SUM(C37:C37)</f>
        <v>18837543</v>
      </c>
      <c r="F37" s="6">
        <f>IF(E37=0,"",IF(ISBLANK(B37)=FALSE,1,0))</f>
        <v>1</v>
      </c>
      <c r="G37" s="6" t="str">
        <f>IF(F37=1,LEFT(B37,1),"")</f>
        <v>M</v>
      </c>
      <c r="H37" s="6" t="str">
        <f>IF(F37=1,LEFT(B37,2),"")</f>
        <v>Ma</v>
      </c>
      <c r="I37" s="2">
        <v>16150732</v>
      </c>
      <c r="J37" s="16">
        <f>I37-C37</f>
        <v>-2686811</v>
      </c>
      <c r="L37" t="b">
        <f>C37=K37</f>
        <v>0</v>
      </c>
      <c r="Q37" t="s">
        <v>485</v>
      </c>
    </row>
    <row r="38" spans="1:17" ht="15.75" customHeight="1" thickBot="1" x14ac:dyDescent="0.3">
      <c r="A38" s="9"/>
      <c r="B38" s="18" t="s">
        <v>484</v>
      </c>
      <c r="C38" s="17">
        <v>1661037</v>
      </c>
      <c r="D38" s="13"/>
      <c r="E38" s="12">
        <f>SUM(C38:C38)</f>
        <v>1661037</v>
      </c>
      <c r="F38" s="6">
        <f>IF(E38=0,"",IF(ISBLANK(B38)=FALSE,1,0))</f>
        <v>1</v>
      </c>
      <c r="G38" s="6" t="str">
        <f>IF(F38=1,LEFT(B38,1),"")</f>
        <v>M</v>
      </c>
      <c r="H38" s="6" t="str">
        <f>IF(F38=1,LEFT(B38,2),"")</f>
        <v>Ma</v>
      </c>
      <c r="I38" s="2">
        <v>1890053</v>
      </c>
      <c r="J38" s="16">
        <f>I38-C38</f>
        <v>229016</v>
      </c>
      <c r="L38" t="b">
        <f>C38=K38</f>
        <v>0</v>
      </c>
      <c r="Q38" t="s">
        <v>483</v>
      </c>
    </row>
    <row r="39" spans="1:17" ht="15.75" customHeight="1" thickBot="1" x14ac:dyDescent="0.3">
      <c r="A39" s="9"/>
      <c r="B39" s="18" t="s">
        <v>482</v>
      </c>
      <c r="C39" s="17">
        <v>0</v>
      </c>
      <c r="D39" s="13"/>
      <c r="E39" s="12">
        <f>SUM(C39:C39)</f>
        <v>0</v>
      </c>
      <c r="F39" s="6" t="str">
        <f>IF(E39=0,"",IF(ISBLANK(B39)=FALSE,1,0))</f>
        <v/>
      </c>
      <c r="G39" s="6" t="str">
        <f>IF(F39=1,LEFT(B39,1),"")</f>
        <v/>
      </c>
      <c r="H39" s="6" t="str">
        <f>IF(F39=1,LEFT(B39,2),"")</f>
        <v/>
      </c>
      <c r="I39" s="2">
        <v>2520</v>
      </c>
      <c r="J39" s="16">
        <f>I39-C39</f>
        <v>2520</v>
      </c>
      <c r="L39" t="b">
        <f>C39=K39</f>
        <v>1</v>
      </c>
      <c r="Q39" t="s">
        <v>481</v>
      </c>
    </row>
    <row r="40" spans="1:17" ht="15.75" customHeight="1" thickBot="1" x14ac:dyDescent="0.3">
      <c r="A40" s="9"/>
      <c r="B40" s="18" t="s">
        <v>480</v>
      </c>
      <c r="C40" s="17">
        <v>21458644</v>
      </c>
      <c r="D40" s="13"/>
      <c r="E40" s="12">
        <f>SUM(C40:C40)</f>
        <v>21458644</v>
      </c>
      <c r="F40" s="6">
        <f>IF(E40=0,"",IF(ISBLANK(B40)=FALSE,1,0))</f>
        <v>1</v>
      </c>
      <c r="G40" s="6" t="str">
        <f>IF(F40=1,LEFT(B40,1),"")</f>
        <v>M</v>
      </c>
      <c r="H40" s="6" t="str">
        <f>IF(F40=1,LEFT(B40,2),"")</f>
        <v>Ma</v>
      </c>
      <c r="I40" s="2">
        <v>21660489</v>
      </c>
      <c r="J40" s="16">
        <f>I40-C40</f>
        <v>201845</v>
      </c>
      <c r="L40" t="b">
        <f>C40=K40</f>
        <v>0</v>
      </c>
      <c r="Q40" t="s">
        <v>479</v>
      </c>
    </row>
    <row r="41" spans="1:17" ht="15.75" customHeight="1" thickBot="1" x14ac:dyDescent="0.3">
      <c r="A41" s="9"/>
      <c r="B41" s="18" t="s">
        <v>478</v>
      </c>
      <c r="C41" s="17">
        <v>1058624</v>
      </c>
      <c r="D41" s="13"/>
      <c r="E41" s="12">
        <f>SUM(C41:C41)</f>
        <v>1058624</v>
      </c>
      <c r="F41" s="6">
        <f>IF(E41=0,"",IF(ISBLANK(B41)=FALSE,1,0))</f>
        <v>1</v>
      </c>
      <c r="G41" s="6" t="str">
        <f>IF(F41=1,LEFT(B41,1),"")</f>
        <v>M</v>
      </c>
      <c r="H41" s="6" t="str">
        <f>IF(F41=1,LEFT(B41,2),"")</f>
        <v>Ma</v>
      </c>
      <c r="I41" s="2">
        <v>1568295</v>
      </c>
      <c r="J41" s="16">
        <f>I41-C41</f>
        <v>509671</v>
      </c>
      <c r="L41" t="b">
        <f>C41=K41</f>
        <v>0</v>
      </c>
      <c r="Q41" t="s">
        <v>477</v>
      </c>
    </row>
    <row r="42" spans="1:17" ht="15.75" customHeight="1" thickBot="1" x14ac:dyDescent="0.3">
      <c r="A42" s="9"/>
      <c r="B42" s="18" t="s">
        <v>476</v>
      </c>
      <c r="C42" s="17">
        <v>19110659</v>
      </c>
      <c r="D42" s="13"/>
      <c r="E42" s="12">
        <f>SUM(C42:C42)</f>
        <v>19110659</v>
      </c>
      <c r="F42" s="6">
        <f>IF(E42=0,"",IF(ISBLANK(B42)=FALSE,1,0))</f>
        <v>1</v>
      </c>
      <c r="G42" s="6" t="str">
        <f>IF(F42=1,LEFT(B42,1),"")</f>
        <v>M</v>
      </c>
      <c r="H42" s="6" t="str">
        <f>IF(F42=1,LEFT(B42,2),"")</f>
        <v>Ma</v>
      </c>
      <c r="I42" s="2">
        <v>8362403</v>
      </c>
      <c r="J42" s="16">
        <f>I42-C42</f>
        <v>-10748256</v>
      </c>
      <c r="L42" t="b">
        <f>C42=K42</f>
        <v>0</v>
      </c>
      <c r="Q42" t="s">
        <v>475</v>
      </c>
    </row>
    <row r="43" spans="1:17" ht="15.75" customHeight="1" thickBot="1" x14ac:dyDescent="0.3">
      <c r="A43" s="9"/>
      <c r="B43" s="18" t="s">
        <v>474</v>
      </c>
      <c r="C43" s="17">
        <v>32821039</v>
      </c>
      <c r="D43" s="13"/>
      <c r="E43" s="12">
        <f>SUM(C43:C43)</f>
        <v>32821039</v>
      </c>
      <c r="F43" s="6">
        <f>IF(E43=0,"",IF(ISBLANK(B43)=FALSE,1,0))</f>
        <v>1</v>
      </c>
      <c r="G43" s="6" t="str">
        <f>IF(F43=1,LEFT(B43,1),"")</f>
        <v>M</v>
      </c>
      <c r="H43" s="6" t="str">
        <f>IF(F43=1,LEFT(B43,2),"")</f>
        <v>Ma</v>
      </c>
      <c r="I43" s="2">
        <v>1551590</v>
      </c>
      <c r="J43" s="16">
        <f>I43-C43</f>
        <v>-31269449</v>
      </c>
      <c r="L43" t="b">
        <f>C43=K43</f>
        <v>0</v>
      </c>
      <c r="Q43" t="s">
        <v>473</v>
      </c>
    </row>
    <row r="44" spans="1:17" ht="15.75" customHeight="1" thickBot="1" x14ac:dyDescent="0.3">
      <c r="A44" s="9"/>
      <c r="B44" s="18" t="s">
        <v>472</v>
      </c>
      <c r="C44" s="17">
        <v>43663560</v>
      </c>
      <c r="D44" s="13"/>
      <c r="E44" s="12">
        <f>SUM(C44:C44)</f>
        <v>43663560</v>
      </c>
      <c r="F44" s="6">
        <f>IF(E44=0,"",IF(ISBLANK(B44)=FALSE,1,0))</f>
        <v>1</v>
      </c>
      <c r="G44" s="6" t="str">
        <f>IF(F44=1,LEFT(B44,1),"")</f>
        <v>M</v>
      </c>
      <c r="H44" s="6" t="str">
        <f>IF(F44=1,LEFT(B44,2),"")</f>
        <v>Ma</v>
      </c>
      <c r="I44" s="2">
        <v>23385614</v>
      </c>
      <c r="J44" s="16">
        <f>I44-C44</f>
        <v>-20277946</v>
      </c>
      <c r="L44" t="b">
        <f>C44=K44</f>
        <v>0</v>
      </c>
      <c r="Q44" t="s">
        <v>471</v>
      </c>
    </row>
    <row r="45" spans="1:17" ht="15.75" customHeight="1" thickBot="1" x14ac:dyDescent="0.3">
      <c r="A45" s="9"/>
      <c r="B45" s="20" t="s">
        <v>470</v>
      </c>
      <c r="C45" s="17">
        <v>96018349</v>
      </c>
      <c r="D45" s="13"/>
      <c r="E45" s="12">
        <f>SUM(C45:C45)</f>
        <v>96018349</v>
      </c>
      <c r="F45" s="6">
        <f>IF(E45=0,"",IF(ISBLANK(B45)=FALSE,1,0))</f>
        <v>1</v>
      </c>
      <c r="G45" s="6" t="str">
        <f>IF(F45=1,LEFT(B45,1),"")</f>
        <v>A</v>
      </c>
      <c r="H45" s="6" t="str">
        <f>IF(F45=1,LEFT(B45,2),"")</f>
        <v>Al</v>
      </c>
      <c r="I45" s="2">
        <v>116541101</v>
      </c>
      <c r="J45" s="16">
        <f>I45-C45</f>
        <v>20522752</v>
      </c>
      <c r="K45" s="19">
        <f>SUM(C46:C48)</f>
        <v>96018349</v>
      </c>
      <c r="L45" t="b">
        <f>C45=K45</f>
        <v>1</v>
      </c>
      <c r="P45" t="s">
        <v>469</v>
      </c>
    </row>
    <row r="46" spans="1:17" ht="15.75" customHeight="1" thickBot="1" x14ac:dyDescent="0.3">
      <c r="A46" s="9"/>
      <c r="B46" s="18" t="s">
        <v>468</v>
      </c>
      <c r="C46" s="17">
        <v>95310321</v>
      </c>
      <c r="D46" s="13"/>
      <c r="E46" s="12">
        <f>SUM(C46:C46)</f>
        <v>95310321</v>
      </c>
      <c r="F46" s="6">
        <f>IF(E46=0,"",IF(ISBLANK(B46)=FALSE,1,0))</f>
        <v>1</v>
      </c>
      <c r="G46" s="6" t="str">
        <f>IF(F46=1,LEFT(B46,1),"")</f>
        <v>P</v>
      </c>
      <c r="H46" s="6" t="str">
        <f>IF(F46=1,LEFT(B46,2),"")</f>
        <v>Pr</v>
      </c>
      <c r="I46" s="2">
        <v>115225303</v>
      </c>
      <c r="J46" s="16">
        <f>I46-C46</f>
        <v>19914982</v>
      </c>
      <c r="L46" t="b">
        <f>C46=K46</f>
        <v>0</v>
      </c>
      <c r="Q46" t="s">
        <v>467</v>
      </c>
    </row>
    <row r="47" spans="1:17" ht="15.75" customHeight="1" thickBot="1" x14ac:dyDescent="0.3">
      <c r="A47" s="9"/>
      <c r="B47" s="18" t="s">
        <v>466</v>
      </c>
      <c r="C47" s="17">
        <v>437400</v>
      </c>
      <c r="D47" s="13"/>
      <c r="E47" s="12">
        <f>SUM(C47:C47)</f>
        <v>437400</v>
      </c>
      <c r="F47" s="6">
        <f>IF(E47=0,"",IF(ISBLANK(B47)=FALSE,1,0))</f>
        <v>1</v>
      </c>
      <c r="G47" s="6" t="str">
        <f>IF(F47=1,LEFT(B47,1),"")</f>
        <v>P</v>
      </c>
      <c r="H47" s="6" t="str">
        <f>IF(F47=1,LEFT(B47,2),"")</f>
        <v>Pr</v>
      </c>
      <c r="I47" s="2">
        <v>1038000</v>
      </c>
      <c r="J47" s="16">
        <f>I47-C47</f>
        <v>600600</v>
      </c>
      <c r="L47" t="b">
        <f>C47=K47</f>
        <v>0</v>
      </c>
      <c r="Q47" t="s">
        <v>465</v>
      </c>
    </row>
    <row r="48" spans="1:17" ht="15.75" customHeight="1" thickBot="1" x14ac:dyDescent="0.3">
      <c r="A48" s="9"/>
      <c r="B48" s="18" t="s">
        <v>464</v>
      </c>
      <c r="C48" s="17">
        <v>270628</v>
      </c>
      <c r="D48" s="13"/>
      <c r="E48" s="12">
        <f>SUM(C48:C48)</f>
        <v>270628</v>
      </c>
      <c r="F48" s="6">
        <f>IF(E48=0,"",IF(ISBLANK(B48)=FALSE,1,0))</f>
        <v>1</v>
      </c>
      <c r="G48" s="6" t="str">
        <f>IF(F48=1,LEFT(B48,1),"")</f>
        <v>U</v>
      </c>
      <c r="H48" s="6" t="str">
        <f>IF(F48=1,LEFT(B48,2),"")</f>
        <v>Ut</v>
      </c>
      <c r="I48" s="2">
        <v>277798</v>
      </c>
      <c r="J48" s="16">
        <f>I48-C48</f>
        <v>7170</v>
      </c>
      <c r="L48" t="b">
        <f>C48=K48</f>
        <v>0</v>
      </c>
      <c r="Q48" t="s">
        <v>463</v>
      </c>
    </row>
    <row r="49" spans="1:18" ht="15.75" customHeight="1" thickBot="1" x14ac:dyDescent="0.3">
      <c r="A49" s="9"/>
      <c r="B49" s="20" t="s">
        <v>462</v>
      </c>
      <c r="C49" s="17">
        <v>308301</v>
      </c>
      <c r="D49" s="13"/>
      <c r="E49" s="12">
        <f>SUM(C49:C49)</f>
        <v>308301</v>
      </c>
      <c r="F49" s="6">
        <f>IF(E49=0,"",IF(ISBLANK(B49)=FALSE,1,0))</f>
        <v>1</v>
      </c>
      <c r="G49" s="6" t="str">
        <f>IF(F49=1,LEFT(B49,1),"")</f>
        <v>M</v>
      </c>
      <c r="H49" s="6" t="str">
        <f>IF(F49=1,LEFT(B49,2),"")</f>
        <v>Ma</v>
      </c>
      <c r="I49" s="2">
        <v>330081</v>
      </c>
      <c r="J49" s="16">
        <f>I49-C49</f>
        <v>21780</v>
      </c>
      <c r="K49" s="19">
        <f>SUM(C50:C54)</f>
        <v>183278</v>
      </c>
      <c r="L49" t="b">
        <f>C49=K49</f>
        <v>0</v>
      </c>
      <c r="P49" t="s">
        <v>461</v>
      </c>
    </row>
    <row r="50" spans="1:18" ht="15.75" customHeight="1" thickBot="1" x14ac:dyDescent="0.3">
      <c r="A50" s="9"/>
      <c r="B50" s="33" t="s">
        <v>460</v>
      </c>
      <c r="C50" s="17">
        <v>29998</v>
      </c>
      <c r="D50" s="13"/>
      <c r="E50" s="12">
        <f>SUM(C50:C50)</f>
        <v>29998</v>
      </c>
      <c r="F50" s="6">
        <f>IF(E50=0,"",IF(ISBLANK(B50)=FALSE,1,0))</f>
        <v>1</v>
      </c>
      <c r="G50" s="6" t="str">
        <f>IF(F50=1,LEFT(B50,1),"")</f>
        <v>P</v>
      </c>
      <c r="H50" s="6" t="str">
        <f>IF(F50=1,LEFT(B50,2),"")</f>
        <v>Pr</v>
      </c>
      <c r="I50" s="2">
        <v>500</v>
      </c>
      <c r="J50" s="16">
        <f>I50-C50</f>
        <v>-29498</v>
      </c>
      <c r="L50" t="b">
        <f>C50=K50</f>
        <v>0</v>
      </c>
      <c r="Q50" s="44" t="s">
        <v>459</v>
      </c>
    </row>
    <row r="51" spans="1:18" ht="15.75" customHeight="1" thickBot="1" x14ac:dyDescent="0.3">
      <c r="A51" s="9"/>
      <c r="B51" s="18" t="s">
        <v>458</v>
      </c>
      <c r="C51" s="17">
        <v>0</v>
      </c>
      <c r="D51" s="13"/>
      <c r="E51" s="12">
        <f>SUM(C51:C51)</f>
        <v>0</v>
      </c>
      <c r="F51" s="6" t="str">
        <f>IF(E51=0,"",IF(ISBLANK(B51)=FALSE,1,0))</f>
        <v/>
      </c>
      <c r="G51" s="6" t="str">
        <f>IF(F51=1,LEFT(B51,1),"")</f>
        <v/>
      </c>
      <c r="H51" s="6" t="str">
        <f>IF(F51=1,LEFT(B51,2),"")</f>
        <v/>
      </c>
      <c r="I51" s="2">
        <v>5700</v>
      </c>
      <c r="J51" s="16">
        <f>I51-C51</f>
        <v>5700</v>
      </c>
      <c r="L51" t="b">
        <f>C51=K51</f>
        <v>1</v>
      </c>
      <c r="Q51" s="44" t="s">
        <v>457</v>
      </c>
    </row>
    <row r="52" spans="1:18" ht="15.75" customHeight="1" thickBot="1" x14ac:dyDescent="0.3">
      <c r="A52" s="9"/>
      <c r="B52" s="18" t="s">
        <v>456</v>
      </c>
      <c r="C52" s="17">
        <v>139992</v>
      </c>
      <c r="D52" s="13"/>
      <c r="E52" s="12">
        <f>SUM(C52:C52)</f>
        <v>139992</v>
      </c>
      <c r="F52" s="6">
        <f>IF(E52=0,"",IF(ISBLANK(B52)=FALSE,1,0))</f>
        <v>1</v>
      </c>
      <c r="G52" s="6" t="str">
        <f>IF(F52=1,LEFT(B52,1),"")</f>
        <v>P</v>
      </c>
      <c r="H52" s="6" t="str">
        <f>IF(F52=1,LEFT(B52,2),"")</f>
        <v>Pr</v>
      </c>
      <c r="I52" s="2">
        <v>139992</v>
      </c>
      <c r="J52" s="16">
        <f>I52-C52</f>
        <v>0</v>
      </c>
      <c r="L52" t="b">
        <f>C52=K52</f>
        <v>0</v>
      </c>
      <c r="Q52" t="s">
        <v>455</v>
      </c>
    </row>
    <row r="53" spans="1:18" ht="15.75" customHeight="1" thickBot="1" x14ac:dyDescent="0.3">
      <c r="A53" s="9"/>
      <c r="B53" s="43" t="s">
        <v>454</v>
      </c>
      <c r="C53" s="17">
        <v>0</v>
      </c>
      <c r="D53" s="13"/>
      <c r="E53" s="12">
        <f>SUM(C53:C53)</f>
        <v>0</v>
      </c>
      <c r="F53" s="6" t="str">
        <f>IF(E53=0,"",IF(ISBLANK(B53)=FALSE,1,0))</f>
        <v/>
      </c>
      <c r="G53" s="6" t="str">
        <f>IF(F53=1,LEFT(B53,1),"")</f>
        <v/>
      </c>
      <c r="H53" s="6" t="str">
        <f>IF(F53=1,LEFT(B53,2),"")</f>
        <v/>
      </c>
      <c r="I53" s="2">
        <v>7565</v>
      </c>
      <c r="J53" s="16">
        <f>I53-C53</f>
        <v>7565</v>
      </c>
      <c r="L53" t="b">
        <f>C53=K53</f>
        <v>1</v>
      </c>
      <c r="Q53" t="s">
        <v>453</v>
      </c>
    </row>
    <row r="54" spans="1:18" ht="15.75" customHeight="1" thickBot="1" x14ac:dyDescent="0.3">
      <c r="A54" s="9"/>
      <c r="B54" s="18" t="s">
        <v>452</v>
      </c>
      <c r="C54" s="17">
        <v>13288</v>
      </c>
      <c r="D54" s="13"/>
      <c r="E54" s="12">
        <f>SUM(C54:C54)</f>
        <v>13288</v>
      </c>
      <c r="F54" s="6">
        <f>IF(E54=0,"",IF(ISBLANK(B54)=FALSE,1,0))</f>
        <v>1</v>
      </c>
      <c r="G54" s="6" t="str">
        <f>IF(F54=1,LEFT(B54,1),"")</f>
        <v>P</v>
      </c>
      <c r="H54" s="6" t="str">
        <f>IF(F54=1,LEFT(B54,2),"")</f>
        <v>Pr</v>
      </c>
      <c r="I54" s="2">
        <v>18000</v>
      </c>
      <c r="J54" s="16">
        <f>I54-C54</f>
        <v>4712</v>
      </c>
      <c r="L54" t="b">
        <f>C54=K54</f>
        <v>0</v>
      </c>
      <c r="Q54" t="s">
        <v>451</v>
      </c>
    </row>
    <row r="55" spans="1:18" ht="15.75" customHeight="1" thickBot="1" x14ac:dyDescent="0.3">
      <c r="A55" s="9"/>
      <c r="B55" s="18" t="s">
        <v>450</v>
      </c>
      <c r="C55" s="17">
        <v>125023</v>
      </c>
      <c r="D55" s="13"/>
      <c r="E55" s="12"/>
      <c r="F55" s="6"/>
      <c r="G55" s="6"/>
      <c r="H55" s="6"/>
      <c r="I55" s="2">
        <v>158324</v>
      </c>
      <c r="J55" s="16">
        <f>I55-C55</f>
        <v>33301</v>
      </c>
      <c r="Q55" t="s">
        <v>449</v>
      </c>
      <c r="R55" t="str">
        <f>PROPER(Q55)</f>
        <v>23700 Productos De Cuero Piel Plastico Y Hule Adquiridos Como Materia Prima</v>
      </c>
    </row>
    <row r="56" spans="1:18" ht="15.75" customHeight="1" thickBot="1" x14ac:dyDescent="0.3">
      <c r="A56" s="9"/>
      <c r="B56" s="20" t="s">
        <v>448</v>
      </c>
      <c r="C56" s="17">
        <v>11126874</v>
      </c>
      <c r="D56" s="13"/>
      <c r="E56" s="12">
        <f>SUM(C56:C56)</f>
        <v>11126874</v>
      </c>
      <c r="F56" s="6">
        <f>IF(E56=0,"",IF(ISBLANK(B56)=FALSE,1,0))</f>
        <v>1</v>
      </c>
      <c r="G56" s="6" t="str">
        <f>IF(F56=1,LEFT(B56,1),"")</f>
        <v>M</v>
      </c>
      <c r="H56" s="6" t="str">
        <f>IF(F56=1,LEFT(B56,2),"")</f>
        <v>Ma</v>
      </c>
      <c r="I56" s="2">
        <v>12247627</v>
      </c>
      <c r="J56" s="16">
        <f>I56-C56</f>
        <v>1120753</v>
      </c>
      <c r="K56" s="19">
        <f>SUM(C57:C65)</f>
        <v>11126874</v>
      </c>
      <c r="L56" t="b">
        <f>C56=K56</f>
        <v>1</v>
      </c>
      <c r="P56" t="s">
        <v>447</v>
      </c>
    </row>
    <row r="57" spans="1:18" ht="15.75" customHeight="1" thickBot="1" x14ac:dyDescent="0.3">
      <c r="A57" s="9"/>
      <c r="B57" s="42" t="s">
        <v>446</v>
      </c>
      <c r="C57" s="41">
        <v>240117</v>
      </c>
      <c r="D57" s="13"/>
      <c r="E57" s="12">
        <f>SUM(C57:C57)</f>
        <v>240117</v>
      </c>
      <c r="F57" s="6">
        <f>IF(E57=0,"",IF(ISBLANK(B57)=FALSE,1,0))</f>
        <v>1</v>
      </c>
      <c r="G57" s="6" t="str">
        <f>IF(F57=1,LEFT(B57,1),"")</f>
        <v>P</v>
      </c>
      <c r="H57" s="6" t="str">
        <f>IF(F57=1,LEFT(B57,2),"")</f>
        <v>Pr</v>
      </c>
      <c r="I57" s="2">
        <v>288067</v>
      </c>
      <c r="J57" s="16">
        <f>I57-C57</f>
        <v>47950</v>
      </c>
      <c r="L57" t="b">
        <f>C57=K57</f>
        <v>0</v>
      </c>
      <c r="Q57" t="s">
        <v>445</v>
      </c>
    </row>
    <row r="58" spans="1:18" ht="15.75" customHeight="1" thickBot="1" x14ac:dyDescent="0.3">
      <c r="A58" s="9"/>
      <c r="B58" s="18" t="s">
        <v>444</v>
      </c>
      <c r="C58" s="41">
        <v>2967350</v>
      </c>
      <c r="D58" s="13"/>
      <c r="E58" s="12">
        <f>SUM(C58:C58)</f>
        <v>2967350</v>
      </c>
      <c r="F58" s="6">
        <f>IF(E58=0,"",IF(ISBLANK(B58)=FALSE,1,0))</f>
        <v>1</v>
      </c>
      <c r="G58" s="6" t="str">
        <f>IF(F58=1,LEFT(B58,1),"")</f>
        <v>C</v>
      </c>
      <c r="H58" s="6" t="str">
        <f>IF(F58=1,LEFT(B58,2),"")</f>
        <v>Ce</v>
      </c>
      <c r="I58" s="2">
        <v>1125048</v>
      </c>
      <c r="J58" s="16">
        <f>I58-C58</f>
        <v>-1842302</v>
      </c>
      <c r="L58" t="b">
        <f>C58=K58</f>
        <v>0</v>
      </c>
      <c r="Q58" t="s">
        <v>443</v>
      </c>
    </row>
    <row r="59" spans="1:18" ht="15.75" customHeight="1" thickBot="1" x14ac:dyDescent="0.3">
      <c r="A59" s="9"/>
      <c r="B59" s="18" t="s">
        <v>442</v>
      </c>
      <c r="C59" s="41">
        <v>253928</v>
      </c>
      <c r="D59" s="13"/>
      <c r="E59" s="12">
        <f>SUM(C59:C59)</f>
        <v>253928</v>
      </c>
      <c r="F59" s="6">
        <f>IF(E59=0,"",IF(ISBLANK(B59)=FALSE,1,0))</f>
        <v>1</v>
      </c>
      <c r="G59" s="6" t="str">
        <f>IF(F59=1,LEFT(B59,1),"")</f>
        <v>C</v>
      </c>
      <c r="H59" s="6" t="str">
        <f>IF(F59=1,LEFT(B59,2),"")</f>
        <v>Ca</v>
      </c>
      <c r="I59" s="2">
        <v>227148</v>
      </c>
      <c r="J59" s="16">
        <f>I59-C59</f>
        <v>-26780</v>
      </c>
      <c r="L59" t="b">
        <f>C59=K59</f>
        <v>0</v>
      </c>
      <c r="Q59" t="s">
        <v>441</v>
      </c>
    </row>
    <row r="60" spans="1:18" ht="15.75" customHeight="1" thickBot="1" x14ac:dyDescent="0.3">
      <c r="A60" s="9"/>
      <c r="B60" s="18" t="s">
        <v>440</v>
      </c>
      <c r="C60" s="41">
        <v>607646</v>
      </c>
      <c r="D60" s="13"/>
      <c r="E60" s="12">
        <f>SUM(C60:C60)</f>
        <v>607646</v>
      </c>
      <c r="F60" s="6">
        <f>IF(E60=0,"",IF(ISBLANK(B60)=FALSE,1,0))</f>
        <v>1</v>
      </c>
      <c r="G60" s="6" t="str">
        <f>IF(F60=1,LEFT(B60,1),"")</f>
        <v>M</v>
      </c>
      <c r="H60" s="6" t="str">
        <f>IF(F60=1,LEFT(B60,2),"")</f>
        <v>Ma</v>
      </c>
      <c r="I60" s="2">
        <v>789906</v>
      </c>
      <c r="J60" s="16">
        <f>I60-C60</f>
        <v>182260</v>
      </c>
      <c r="L60" t="b">
        <f>C60=K60</f>
        <v>0</v>
      </c>
      <c r="Q60" t="s">
        <v>439</v>
      </c>
    </row>
    <row r="61" spans="1:18" ht="15.75" customHeight="1" thickBot="1" x14ac:dyDescent="0.3">
      <c r="A61" s="9"/>
      <c r="B61" s="18" t="s">
        <v>438</v>
      </c>
      <c r="C61" s="41">
        <v>712650</v>
      </c>
      <c r="D61" s="13"/>
      <c r="E61" s="12">
        <f>SUM(C61:C61)</f>
        <v>712650</v>
      </c>
      <c r="F61" s="6">
        <f>IF(E61=0,"",IF(ISBLANK(B61)=FALSE,1,0))</f>
        <v>1</v>
      </c>
      <c r="G61" s="6" t="str">
        <f>IF(F61=1,LEFT(B61,1),"")</f>
        <v>V</v>
      </c>
      <c r="H61" s="6" t="str">
        <f>IF(F61=1,LEFT(B61,2),"")</f>
        <v>Vi</v>
      </c>
      <c r="I61" s="2">
        <v>849860</v>
      </c>
      <c r="J61" s="16">
        <f>I61-C61</f>
        <v>137210</v>
      </c>
      <c r="L61" t="b">
        <f>C61=K61</f>
        <v>0</v>
      </c>
      <c r="Q61" t="s">
        <v>437</v>
      </c>
    </row>
    <row r="62" spans="1:18" ht="15.75" customHeight="1" thickBot="1" x14ac:dyDescent="0.3">
      <c r="A62" s="9"/>
      <c r="B62" s="18" t="s">
        <v>436</v>
      </c>
      <c r="C62" s="41">
        <v>2202918</v>
      </c>
      <c r="D62" s="13"/>
      <c r="E62" s="12">
        <f>SUM(C62:C62)</f>
        <v>2202918</v>
      </c>
      <c r="F62" s="6">
        <f>IF(E62=0,"",IF(ISBLANK(B62)=FALSE,1,0))</f>
        <v>1</v>
      </c>
      <c r="G62" s="6" t="str">
        <f>IF(F62=1,LEFT(B62,1),"")</f>
        <v>M</v>
      </c>
      <c r="H62" s="6" t="str">
        <f>IF(F62=1,LEFT(B62,2),"")</f>
        <v>Ma</v>
      </c>
      <c r="I62" s="2">
        <v>2498043</v>
      </c>
      <c r="J62" s="16">
        <f>I62-C62</f>
        <v>295125</v>
      </c>
      <c r="L62" t="b">
        <f>C62=K62</f>
        <v>0</v>
      </c>
      <c r="Q62" t="s">
        <v>435</v>
      </c>
    </row>
    <row r="63" spans="1:18" ht="15.75" customHeight="1" thickBot="1" x14ac:dyDescent="0.3">
      <c r="A63" s="9"/>
      <c r="B63" s="18" t="s">
        <v>434</v>
      </c>
      <c r="C63" s="41">
        <v>2202651</v>
      </c>
      <c r="D63" s="13"/>
      <c r="E63" s="12">
        <f>SUM(C63:C63)</f>
        <v>2202651</v>
      </c>
      <c r="F63" s="6">
        <f>IF(E63=0,"",IF(ISBLANK(B63)=FALSE,1,0))</f>
        <v>1</v>
      </c>
      <c r="G63" s="6" t="str">
        <f>IF(F63=1,LEFT(B63,1),"")</f>
        <v>A</v>
      </c>
      <c r="H63" s="6" t="str">
        <f>IF(F63=1,LEFT(B63,2),"")</f>
        <v>Ar</v>
      </c>
      <c r="I63" s="2">
        <v>1246460</v>
      </c>
      <c r="J63" s="16">
        <f>I63-C63</f>
        <v>-956191</v>
      </c>
      <c r="L63" t="b">
        <f>C63=K63</f>
        <v>0</v>
      </c>
      <c r="Q63" t="s">
        <v>433</v>
      </c>
    </row>
    <row r="64" spans="1:18" ht="15.75" customHeight="1" thickBot="1" x14ac:dyDescent="0.3">
      <c r="A64" s="9"/>
      <c r="B64" s="18" t="s">
        <v>432</v>
      </c>
      <c r="C64" s="41">
        <v>389148</v>
      </c>
      <c r="D64" s="13"/>
      <c r="E64" s="12">
        <f>SUM(C64:C64)</f>
        <v>389148</v>
      </c>
      <c r="F64" s="6">
        <f>IF(E64=0,"",IF(ISBLANK(B64)=FALSE,1,0))</f>
        <v>1</v>
      </c>
      <c r="G64" s="6" t="str">
        <f>IF(F64=1,LEFT(B64,1),"")</f>
        <v>M</v>
      </c>
      <c r="H64" s="6" t="str">
        <f>IF(F64=1,LEFT(B64,2),"")</f>
        <v>Ma</v>
      </c>
      <c r="I64" s="2">
        <v>404496</v>
      </c>
      <c r="J64" s="16">
        <f>I64-C64</f>
        <v>15348</v>
      </c>
      <c r="L64" t="b">
        <f>C64=K64</f>
        <v>0</v>
      </c>
      <c r="Q64" t="s">
        <v>431</v>
      </c>
    </row>
    <row r="65" spans="1:17" ht="15.75" customHeight="1" thickBot="1" x14ac:dyDescent="0.3">
      <c r="A65" s="9"/>
      <c r="B65" s="18" t="s">
        <v>430</v>
      </c>
      <c r="C65" s="41">
        <v>1550466</v>
      </c>
      <c r="D65" s="13"/>
      <c r="E65" s="12">
        <f>SUM(C65:C65)</f>
        <v>1550466</v>
      </c>
      <c r="F65" s="6">
        <f>IF(E65=0,"",IF(ISBLANK(B65)=FALSE,1,0))</f>
        <v>1</v>
      </c>
      <c r="G65" s="6" t="str">
        <f>IF(F65=1,LEFT(B65,1),"")</f>
        <v>O</v>
      </c>
      <c r="H65" s="6" t="str">
        <f>IF(F65=1,LEFT(B65,2),"")</f>
        <v>Ot</v>
      </c>
      <c r="I65" s="2">
        <v>4818599</v>
      </c>
      <c r="J65" s="16">
        <f>I65-C65</f>
        <v>3268133</v>
      </c>
      <c r="L65" t="b">
        <f>C65=K65</f>
        <v>0</v>
      </c>
      <c r="Q65" t="s">
        <v>429</v>
      </c>
    </row>
    <row r="66" spans="1:17" ht="15.75" customHeight="1" thickBot="1" x14ac:dyDescent="0.3">
      <c r="A66" s="9"/>
      <c r="B66" s="20" t="s">
        <v>428</v>
      </c>
      <c r="C66" s="17">
        <v>9513589</v>
      </c>
      <c r="D66" s="13"/>
      <c r="E66" s="12">
        <f>SUM(C66:C66)</f>
        <v>9513589</v>
      </c>
      <c r="F66" s="6">
        <f>IF(E66=0,"",IF(ISBLANK(B66)=FALSE,1,0))</f>
        <v>1</v>
      </c>
      <c r="G66" s="6" t="str">
        <f>IF(F66=1,LEFT(B66,1),"")</f>
        <v>P</v>
      </c>
      <c r="H66" s="6" t="str">
        <f>IF(F66=1,LEFT(B66,2),"")</f>
        <v>Pr</v>
      </c>
      <c r="I66" s="2">
        <v>11113887</v>
      </c>
      <c r="J66" s="16">
        <f>I66-C66</f>
        <v>1600298</v>
      </c>
      <c r="K66" s="19">
        <f>C67+C68+C69+C70+C71+C72+C73</f>
        <v>9513589</v>
      </c>
      <c r="L66" t="b">
        <f>C66=K66</f>
        <v>1</v>
      </c>
      <c r="P66" t="s">
        <v>427</v>
      </c>
    </row>
    <row r="67" spans="1:17" ht="15.75" customHeight="1" thickBot="1" x14ac:dyDescent="0.3">
      <c r="A67" s="9"/>
      <c r="B67" s="18" t="s">
        <v>426</v>
      </c>
      <c r="C67" s="17">
        <v>0</v>
      </c>
      <c r="D67" s="13"/>
      <c r="E67" s="12">
        <f>SUM(C67:C67)</f>
        <v>0</v>
      </c>
      <c r="F67" s="6" t="str">
        <f>IF(E67=0,"",IF(ISBLANK(B67)=FALSE,1,0))</f>
        <v/>
      </c>
      <c r="G67" s="6" t="str">
        <f>IF(F67=1,LEFT(B67,1),"")</f>
        <v/>
      </c>
      <c r="H67" s="6" t="str">
        <f>IF(F67=1,LEFT(B67,2),"")</f>
        <v/>
      </c>
      <c r="I67" s="2">
        <v>0</v>
      </c>
      <c r="J67" s="16">
        <f>I67-C67</f>
        <v>0</v>
      </c>
      <c r="L67" t="b">
        <f>C67=K67</f>
        <v>1</v>
      </c>
      <c r="Q67" t="s">
        <v>425</v>
      </c>
    </row>
    <row r="68" spans="1:17" ht="15.75" customHeight="1" thickBot="1" x14ac:dyDescent="0.3">
      <c r="A68" s="9"/>
      <c r="B68" s="18" t="s">
        <v>424</v>
      </c>
      <c r="C68" s="17">
        <v>217303</v>
      </c>
      <c r="D68" s="13"/>
      <c r="E68" s="12">
        <f>SUM(C68:C68)</f>
        <v>217303</v>
      </c>
      <c r="F68" s="6">
        <f>IF(E68=0,"",IF(ISBLANK(B68)=FALSE,1,0))</f>
        <v>1</v>
      </c>
      <c r="G68" s="6" t="str">
        <f>IF(F68=1,LEFT(B68,1),"")</f>
        <v>F</v>
      </c>
      <c r="H68" s="6" t="str">
        <f>IF(F68=1,LEFT(B68,2),"")</f>
        <v>Fe</v>
      </c>
      <c r="I68" s="2">
        <v>437300</v>
      </c>
      <c r="J68" s="16">
        <f>I68-C68</f>
        <v>219997</v>
      </c>
      <c r="L68" t="b">
        <f>C68=K68</f>
        <v>0</v>
      </c>
      <c r="Q68" t="s">
        <v>423</v>
      </c>
    </row>
    <row r="69" spans="1:17" ht="15.75" customHeight="1" thickBot="1" x14ac:dyDescent="0.3">
      <c r="A69" s="9"/>
      <c r="B69" s="18" t="s">
        <v>422</v>
      </c>
      <c r="C69" s="17">
        <v>3178199</v>
      </c>
      <c r="D69" s="13"/>
      <c r="E69" s="12">
        <f>SUM(C69:C69)</f>
        <v>3178199</v>
      </c>
      <c r="F69" s="6">
        <f>IF(E69=0,"",IF(ISBLANK(B69)=FALSE,1,0))</f>
        <v>1</v>
      </c>
      <c r="G69" s="6" t="str">
        <f>IF(F69=1,LEFT(B69,1),"")</f>
        <v>M</v>
      </c>
      <c r="H69" s="6" t="str">
        <f>IF(F69=1,LEFT(B69,2),"")</f>
        <v>Me</v>
      </c>
      <c r="I69" s="2">
        <v>4934604</v>
      </c>
      <c r="J69" s="16">
        <f>I69-C69</f>
        <v>1756405</v>
      </c>
      <c r="L69" t="b">
        <f>C69=K69</f>
        <v>0</v>
      </c>
      <c r="Q69" t="s">
        <v>421</v>
      </c>
    </row>
    <row r="70" spans="1:17" ht="15.75" customHeight="1" thickBot="1" x14ac:dyDescent="0.3">
      <c r="A70" s="9"/>
      <c r="B70" s="18" t="s">
        <v>420</v>
      </c>
      <c r="C70" s="17">
        <v>3897790</v>
      </c>
      <c r="D70" s="13"/>
      <c r="E70" s="12">
        <f>SUM(C70:C70)</f>
        <v>3897790</v>
      </c>
      <c r="F70" s="6">
        <f>IF(E70=0,"",IF(ISBLANK(B70)=FALSE,1,0))</f>
        <v>1</v>
      </c>
      <c r="G70" s="6" t="str">
        <f>IF(F70=1,LEFT(B70,1),"")</f>
        <v>M</v>
      </c>
      <c r="H70" s="6" t="str">
        <f>IF(F70=1,LEFT(B70,2),"")</f>
        <v>Ma</v>
      </c>
      <c r="I70" s="2">
        <v>3083199</v>
      </c>
      <c r="J70" s="16">
        <f>I70-C70</f>
        <v>-814591</v>
      </c>
      <c r="L70" t="b">
        <f>C70=K70</f>
        <v>0</v>
      </c>
      <c r="Q70" t="s">
        <v>419</v>
      </c>
    </row>
    <row r="71" spans="1:17" ht="15.75" customHeight="1" thickBot="1" x14ac:dyDescent="0.3">
      <c r="A71" s="9"/>
      <c r="B71" s="18" t="s">
        <v>418</v>
      </c>
      <c r="C71" s="17">
        <v>2007200</v>
      </c>
      <c r="D71" s="13"/>
      <c r="E71" s="12">
        <f>SUM(C71:C71)</f>
        <v>2007200</v>
      </c>
      <c r="F71" s="6">
        <f>IF(E71=0,"",IF(ISBLANK(B71)=FALSE,1,0))</f>
        <v>1</v>
      </c>
      <c r="G71" s="6" t="str">
        <f>IF(F71=1,LEFT(B71,1),"")</f>
        <v>M</v>
      </c>
      <c r="H71" s="6" t="str">
        <f>IF(F71=1,LEFT(B71,2),"")</f>
        <v>Ma</v>
      </c>
      <c r="I71" s="2">
        <v>2412000</v>
      </c>
      <c r="J71" s="16">
        <f>I71-C71</f>
        <v>404800</v>
      </c>
      <c r="L71" t="b">
        <f>C71=K71</f>
        <v>0</v>
      </c>
      <c r="Q71" t="s">
        <v>417</v>
      </c>
    </row>
    <row r="72" spans="1:17" ht="15.75" customHeight="1" thickBot="1" x14ac:dyDescent="0.3">
      <c r="A72" s="9"/>
      <c r="B72" s="18" t="s">
        <v>416</v>
      </c>
      <c r="C72" s="17">
        <v>177319</v>
      </c>
      <c r="D72" s="13"/>
      <c r="E72" s="12">
        <f>SUM(C72:C72)</f>
        <v>177319</v>
      </c>
      <c r="F72" s="6">
        <f>IF(E72=0,"",IF(ISBLANK(B72)=FALSE,1,0))</f>
        <v>1</v>
      </c>
      <c r="G72" s="6" t="str">
        <f>IF(F72=1,LEFT(B72,1),"")</f>
        <v>F</v>
      </c>
      <c r="H72" s="6" t="str">
        <f>IF(F72=1,LEFT(B72,2),"")</f>
        <v>Fi</v>
      </c>
      <c r="I72" s="2">
        <v>190584</v>
      </c>
      <c r="J72" s="16">
        <f>I72-C72</f>
        <v>13265</v>
      </c>
      <c r="L72" t="b">
        <f>C72=K72</f>
        <v>0</v>
      </c>
      <c r="Q72" t="s">
        <v>415</v>
      </c>
    </row>
    <row r="73" spans="1:17" ht="15.75" customHeight="1" thickBot="1" x14ac:dyDescent="0.3">
      <c r="A73" s="9"/>
      <c r="B73" s="18" t="s">
        <v>414</v>
      </c>
      <c r="C73" s="17">
        <v>35778</v>
      </c>
      <c r="D73" s="13"/>
      <c r="E73" s="12">
        <f>SUM(C73:C73)</f>
        <v>35778</v>
      </c>
      <c r="F73" s="6">
        <f>IF(E73=0,"",IF(ISBLANK(B73)=FALSE,1,0))</f>
        <v>1</v>
      </c>
      <c r="G73" s="6" t="str">
        <f>IF(F73=1,LEFT(B73,1),"")</f>
        <v>O</v>
      </c>
      <c r="H73" s="6" t="str">
        <f>IF(F73=1,LEFT(B73,2),"")</f>
        <v>Ot</v>
      </c>
      <c r="I73" s="2">
        <v>56200</v>
      </c>
      <c r="J73" s="16">
        <f>I73-C73</f>
        <v>20422</v>
      </c>
      <c r="L73" t="b">
        <f>C73=K73</f>
        <v>0</v>
      </c>
      <c r="Q73" t="s">
        <v>413</v>
      </c>
    </row>
    <row r="74" spans="1:17" ht="15.75" customHeight="1" thickBot="1" x14ac:dyDescent="0.3">
      <c r="A74" s="9"/>
      <c r="B74" s="20" t="s">
        <v>411</v>
      </c>
      <c r="C74" s="17">
        <v>115788679</v>
      </c>
      <c r="D74" s="13"/>
      <c r="E74" s="12">
        <f>SUM(C74:C74)</f>
        <v>115788679</v>
      </c>
      <c r="F74" s="6">
        <f>IF(E74=0,"",IF(ISBLANK(B74)=FALSE,1,0))</f>
        <v>1</v>
      </c>
      <c r="G74" s="6" t="str">
        <f>IF(F74=1,LEFT(B74,1),"")</f>
        <v>C</v>
      </c>
      <c r="H74" s="6" t="str">
        <f>IF(F74=1,LEFT(B74,2),"")</f>
        <v>Co</v>
      </c>
      <c r="I74" s="2">
        <v>131211923</v>
      </c>
      <c r="J74" s="16">
        <f>I74-C74</f>
        <v>15423244</v>
      </c>
      <c r="K74" s="19">
        <f>C75+C76</f>
        <v>115788679</v>
      </c>
      <c r="L74" t="b">
        <f>C74=K74</f>
        <v>1</v>
      </c>
      <c r="P74" t="s">
        <v>412</v>
      </c>
    </row>
    <row r="75" spans="1:17" ht="15.75" customHeight="1" thickBot="1" x14ac:dyDescent="0.3">
      <c r="A75" s="9"/>
      <c r="B75" s="18" t="s">
        <v>411</v>
      </c>
      <c r="C75" s="17">
        <v>115788679</v>
      </c>
      <c r="D75" s="13"/>
      <c r="E75" s="12">
        <f>SUM(C75:C75)</f>
        <v>115788679</v>
      </c>
      <c r="F75" s="6">
        <f>IF(E75=0,"",IF(ISBLANK(B75)=FALSE,1,0))</f>
        <v>1</v>
      </c>
      <c r="G75" s="6" t="str">
        <f>IF(F75=1,LEFT(B75,1),"")</f>
        <v>C</v>
      </c>
      <c r="H75" s="6" t="str">
        <f>IF(F75=1,LEFT(B75,2),"")</f>
        <v>Co</v>
      </c>
      <c r="I75" s="2">
        <v>131211923</v>
      </c>
      <c r="J75" s="16">
        <f>I75-C75</f>
        <v>15423244</v>
      </c>
      <c r="L75" t="b">
        <f>C75=K75</f>
        <v>0</v>
      </c>
      <c r="Q75" t="s">
        <v>410</v>
      </c>
    </row>
    <row r="76" spans="1:17" ht="15.75" customHeight="1" thickBot="1" x14ac:dyDescent="0.3">
      <c r="A76" s="9"/>
      <c r="B76" s="18" t="s">
        <v>409</v>
      </c>
      <c r="C76" s="17">
        <v>0</v>
      </c>
      <c r="D76" s="13"/>
      <c r="E76" s="12">
        <f>SUM(C76:C76)</f>
        <v>0</v>
      </c>
      <c r="F76" s="6" t="str">
        <f>IF(E76=0,"",IF(ISBLANK(B76)=FALSE,1,0))</f>
        <v/>
      </c>
      <c r="G76" s="6" t="str">
        <f>IF(F76=1,LEFT(B76,1),"")</f>
        <v/>
      </c>
      <c r="H76" s="6" t="str">
        <f>IF(F76=1,LEFT(B76,2),"")</f>
        <v/>
      </c>
      <c r="I76" s="2">
        <v>0</v>
      </c>
      <c r="J76" s="16">
        <f>I76-C76</f>
        <v>0</v>
      </c>
      <c r="L76" t="b">
        <f>C76=K76</f>
        <v>1</v>
      </c>
      <c r="Q76" t="s">
        <v>408</v>
      </c>
    </row>
    <row r="77" spans="1:17" ht="15.75" customHeight="1" thickBot="1" x14ac:dyDescent="0.3">
      <c r="A77" s="9"/>
      <c r="B77" s="20" t="s">
        <v>407</v>
      </c>
      <c r="C77" s="17">
        <v>11590973</v>
      </c>
      <c r="D77" s="13"/>
      <c r="E77" s="12">
        <f>SUM(C77:C77)</f>
        <v>11590973</v>
      </c>
      <c r="F77" s="6">
        <f>IF(E77=0,"",IF(ISBLANK(B77)=FALSE,1,0))</f>
        <v>1</v>
      </c>
      <c r="G77" s="6" t="str">
        <f>IF(F77=1,LEFT(B77,1),"")</f>
        <v>V</v>
      </c>
      <c r="H77" s="6" t="str">
        <f>IF(F77=1,LEFT(B77,2),"")</f>
        <v>Ve</v>
      </c>
      <c r="I77" s="2">
        <v>10006111</v>
      </c>
      <c r="J77" s="16">
        <f>I77-C77</f>
        <v>-1584862</v>
      </c>
      <c r="K77" s="19">
        <f>SUM(C78:C82)</f>
        <v>11590973</v>
      </c>
      <c r="L77" t="b">
        <f>C77=K77</f>
        <v>1</v>
      </c>
      <c r="P77" t="s">
        <v>406</v>
      </c>
    </row>
    <row r="78" spans="1:17" ht="15.75" customHeight="1" thickBot="1" x14ac:dyDescent="0.3">
      <c r="A78" s="9"/>
      <c r="B78" s="18" t="s">
        <v>405</v>
      </c>
      <c r="C78" s="17">
        <v>5583435</v>
      </c>
      <c r="D78" s="13"/>
      <c r="E78" s="12">
        <f>SUM(C78:C78)</f>
        <v>5583435</v>
      </c>
      <c r="F78" s="6">
        <f>IF(E78=0,"",IF(ISBLANK(B78)=FALSE,1,0))</f>
        <v>1</v>
      </c>
      <c r="G78" s="6" t="str">
        <f>IF(F78=1,LEFT(B78,1),"")</f>
        <v>V</v>
      </c>
      <c r="H78" s="6" t="str">
        <f>IF(F78=1,LEFT(B78,2),"")</f>
        <v>Ve</v>
      </c>
      <c r="I78" s="2">
        <v>5255266</v>
      </c>
      <c r="J78" s="16">
        <f>I78-C78</f>
        <v>-328169</v>
      </c>
      <c r="L78" t="b">
        <f>C78=K78</f>
        <v>0</v>
      </c>
      <c r="Q78" t="s">
        <v>404</v>
      </c>
    </row>
    <row r="79" spans="1:17" ht="15.75" customHeight="1" thickBot="1" x14ac:dyDescent="0.3">
      <c r="A79" s="9"/>
      <c r="B79" s="18" t="s">
        <v>403</v>
      </c>
      <c r="C79" s="17">
        <v>511669</v>
      </c>
      <c r="D79" s="13"/>
      <c r="E79" s="12">
        <f>SUM(C79:C79)</f>
        <v>511669</v>
      </c>
      <c r="F79" s="6">
        <f>IF(E79=0,"",IF(ISBLANK(B79)=FALSE,1,0))</f>
        <v>1</v>
      </c>
      <c r="G79" s="6" t="str">
        <f>IF(F79=1,LEFT(B79,1),"")</f>
        <v>P</v>
      </c>
      <c r="H79" s="6" t="str">
        <f>IF(F79=1,LEFT(B79,2),"")</f>
        <v>Pr</v>
      </c>
      <c r="I79" s="2">
        <v>485800</v>
      </c>
      <c r="J79" s="16">
        <f>I79-C79</f>
        <v>-25869</v>
      </c>
      <c r="L79" t="b">
        <f>C79=K79</f>
        <v>0</v>
      </c>
      <c r="Q79" t="s">
        <v>402</v>
      </c>
    </row>
    <row r="80" spans="1:17" ht="15.75" customHeight="1" thickBot="1" x14ac:dyDescent="0.3">
      <c r="A80" s="9"/>
      <c r="B80" s="18" t="s">
        <v>401</v>
      </c>
      <c r="C80" s="17">
        <v>4146161</v>
      </c>
      <c r="D80" s="13"/>
      <c r="E80" s="12">
        <f>SUM(C80:C80)</f>
        <v>4146161</v>
      </c>
      <c r="F80" s="6">
        <f>IF(E80=0,"",IF(ISBLANK(B80)=FALSE,1,0))</f>
        <v>1</v>
      </c>
      <c r="G80" s="6" t="str">
        <f>IF(F80=1,LEFT(B80,1),"")</f>
        <v>A</v>
      </c>
      <c r="H80" s="6" t="str">
        <f>IF(F80=1,LEFT(B80,2),"")</f>
        <v>Ar</v>
      </c>
      <c r="I80" s="2">
        <v>3377174</v>
      </c>
      <c r="J80" s="16">
        <f>I80-C80</f>
        <v>-768987</v>
      </c>
      <c r="L80" t="b">
        <f>C80=K80</f>
        <v>0</v>
      </c>
      <c r="Q80" t="s">
        <v>400</v>
      </c>
    </row>
    <row r="81" spans="1:18" ht="15.75" customHeight="1" thickBot="1" x14ac:dyDescent="0.3">
      <c r="A81" s="9"/>
      <c r="B81" s="18" t="s">
        <v>399</v>
      </c>
      <c r="C81" s="17">
        <v>47200</v>
      </c>
      <c r="D81" s="13"/>
      <c r="E81" s="12">
        <f>SUM(C81:C81)</f>
        <v>47200</v>
      </c>
      <c r="F81" s="6">
        <f>IF(E81=0,"",IF(ISBLANK(B81)=FALSE,1,0))</f>
        <v>1</v>
      </c>
      <c r="G81" s="6" t="str">
        <f>IF(F81=1,LEFT(B81,1),"")</f>
        <v>P</v>
      </c>
      <c r="H81" s="6" t="str">
        <f>IF(F81=1,LEFT(B81,2),"")</f>
        <v>Pr</v>
      </c>
      <c r="I81" s="2">
        <v>59020</v>
      </c>
      <c r="J81" s="16">
        <f>I81-C81</f>
        <v>11820</v>
      </c>
      <c r="L81" t="b">
        <f>C81=K81</f>
        <v>0</v>
      </c>
      <c r="Q81" t="s">
        <v>398</v>
      </c>
    </row>
    <row r="82" spans="1:18" ht="15.75" customHeight="1" thickBot="1" x14ac:dyDescent="0.3">
      <c r="A82" s="9"/>
      <c r="B82" s="18" t="s">
        <v>397</v>
      </c>
      <c r="C82" s="17">
        <v>1302508</v>
      </c>
      <c r="D82" s="13"/>
      <c r="E82" s="12">
        <f>SUM(C82:C82)</f>
        <v>1302508</v>
      </c>
      <c r="F82" s="6">
        <f>IF(E82=0,"",IF(ISBLANK(B82)=FALSE,1,0))</f>
        <v>1</v>
      </c>
      <c r="G82" s="6" t="str">
        <f>IF(F82=1,LEFT(B82,1),"")</f>
        <v>B</v>
      </c>
      <c r="H82" s="6" t="str">
        <f>IF(F82=1,LEFT(B82,2),"")</f>
        <v>Bl</v>
      </c>
      <c r="I82" s="2">
        <v>828851</v>
      </c>
      <c r="J82" s="16">
        <f>I82-C82</f>
        <v>-473657</v>
      </c>
      <c r="L82" t="b">
        <f>C82=K82</f>
        <v>0</v>
      </c>
      <c r="Q82" t="s">
        <v>396</v>
      </c>
    </row>
    <row r="83" spans="1:18" ht="15.75" customHeight="1" thickBot="1" x14ac:dyDescent="0.3">
      <c r="A83" s="9"/>
      <c r="B83" s="20" t="s">
        <v>395</v>
      </c>
      <c r="C83" s="17">
        <v>0</v>
      </c>
      <c r="D83" s="13"/>
      <c r="E83" s="12">
        <f>SUM(C83:C83)</f>
        <v>0</v>
      </c>
      <c r="F83" s="6" t="str">
        <f>IF(E83=0,"",IF(ISBLANK(B83)=FALSE,1,0))</f>
        <v/>
      </c>
      <c r="G83" s="6" t="str">
        <f>IF(F83=1,LEFT(B83,1),"")</f>
        <v/>
      </c>
      <c r="H83" s="6" t="str">
        <f>IF(F83=1,LEFT(B83,2),"")</f>
        <v/>
      </c>
      <c r="I83" s="2">
        <v>9790</v>
      </c>
      <c r="J83" s="16">
        <f>I83-C83</f>
        <v>9790</v>
      </c>
      <c r="K83" s="19">
        <f>SUM(C84)</f>
        <v>0</v>
      </c>
      <c r="L83" t="b">
        <f>C83=K83</f>
        <v>1</v>
      </c>
      <c r="P83" t="s">
        <v>394</v>
      </c>
    </row>
    <row r="84" spans="1:18" ht="15.75" customHeight="1" thickBot="1" x14ac:dyDescent="0.3">
      <c r="A84" s="9"/>
      <c r="B84" s="18" t="s">
        <v>393</v>
      </c>
      <c r="C84" s="17">
        <v>0</v>
      </c>
      <c r="D84" s="13"/>
      <c r="E84" s="12">
        <f>SUM(C84:C84)</f>
        <v>0</v>
      </c>
      <c r="F84" s="6" t="str">
        <f>IF(E84=0,"",IF(ISBLANK(B84)=FALSE,1,0))</f>
        <v/>
      </c>
      <c r="G84" s="6" t="str">
        <f>IF(F84=1,LEFT(B84,1),"")</f>
        <v/>
      </c>
      <c r="H84" s="6" t="str">
        <f>IF(F84=1,LEFT(B84,2),"")</f>
        <v/>
      </c>
      <c r="I84" s="2">
        <v>9790</v>
      </c>
      <c r="J84" s="16">
        <f>I84-C84</f>
        <v>9790</v>
      </c>
      <c r="L84" t="b">
        <f>C84=K84</f>
        <v>1</v>
      </c>
      <c r="Q84" t="s">
        <v>392</v>
      </c>
    </row>
    <row r="85" spans="1:18" ht="15.75" customHeight="1" thickBot="1" x14ac:dyDescent="0.3">
      <c r="A85" s="9"/>
      <c r="B85" s="20" t="s">
        <v>391</v>
      </c>
      <c r="C85" s="17">
        <v>7310835</v>
      </c>
      <c r="D85" s="13"/>
      <c r="E85" s="12">
        <f>SUM(C85:C85)</f>
        <v>7310835</v>
      </c>
      <c r="F85" s="6">
        <f>IF(E85=0,"",IF(ISBLANK(B85)=FALSE,1,0))</f>
        <v>1</v>
      </c>
      <c r="G85" s="6" t="str">
        <f>IF(F85=1,LEFT(B85,1),"")</f>
        <v>H</v>
      </c>
      <c r="H85" s="6" t="str">
        <f>IF(F85=1,LEFT(B85,2),"")</f>
        <v>He</v>
      </c>
      <c r="I85" s="2">
        <v>7433311</v>
      </c>
      <c r="J85" s="16">
        <f>I85-C85</f>
        <v>122476</v>
      </c>
      <c r="K85" s="19">
        <f>SUM(C86:C94)</f>
        <v>7310835</v>
      </c>
      <c r="L85" t="b">
        <f>C85=K85</f>
        <v>1</v>
      </c>
      <c r="P85" t="s">
        <v>390</v>
      </c>
    </row>
    <row r="86" spans="1:18" ht="15.75" customHeight="1" thickBot="1" x14ac:dyDescent="0.3">
      <c r="A86" s="9"/>
      <c r="B86" s="18" t="s">
        <v>389</v>
      </c>
      <c r="C86" s="17">
        <v>978962</v>
      </c>
      <c r="D86" s="13"/>
      <c r="E86" s="12">
        <f>SUM(C86:C86)</f>
        <v>978962</v>
      </c>
      <c r="F86" s="6">
        <f>IF(E86=0,"",IF(ISBLANK(B86)=FALSE,1,0))</f>
        <v>1</v>
      </c>
      <c r="G86" s="6" t="str">
        <f>IF(F86=1,LEFT(B86,1),"")</f>
        <v>H</v>
      </c>
      <c r="H86" s="6" t="str">
        <f>IF(F86=1,LEFT(B86,2),"")</f>
        <v>He</v>
      </c>
      <c r="I86" s="2">
        <v>1043727</v>
      </c>
      <c r="J86" s="16">
        <f>I86-C86</f>
        <v>64765</v>
      </c>
      <c r="L86" t="b">
        <f>C86=K86</f>
        <v>0</v>
      </c>
      <c r="Q86" t="s">
        <v>388</v>
      </c>
    </row>
    <row r="87" spans="1:18" ht="15.75" customHeight="1" thickBot="1" x14ac:dyDescent="0.3">
      <c r="A87" s="9"/>
      <c r="B87" s="18" t="s">
        <v>387</v>
      </c>
      <c r="C87" s="17">
        <v>1148375</v>
      </c>
      <c r="D87" s="13"/>
      <c r="E87" s="12">
        <f>SUM(C87:C87)</f>
        <v>1148375</v>
      </c>
      <c r="F87" s="6">
        <f>IF(E87=0,"",IF(ISBLANK(B87)=FALSE,1,0))</f>
        <v>1</v>
      </c>
      <c r="G87" s="6" t="str">
        <f>IF(F87=1,LEFT(B87,1),"")</f>
        <v>R</v>
      </c>
      <c r="H87" s="6" t="str">
        <f>IF(F87=1,LEFT(B87,2),"")</f>
        <v>Re</v>
      </c>
      <c r="I87" s="2">
        <v>1017785</v>
      </c>
      <c r="J87" s="16">
        <f>I87-C87</f>
        <v>-130590</v>
      </c>
      <c r="L87" t="b">
        <f>C87=K87</f>
        <v>0</v>
      </c>
      <c r="Q87" t="s">
        <v>386</v>
      </c>
    </row>
    <row r="88" spans="1:18" ht="15.75" customHeight="1" thickBot="1" x14ac:dyDescent="0.3">
      <c r="A88" s="9"/>
      <c r="B88" s="18" t="s">
        <v>385</v>
      </c>
      <c r="C88" s="17">
        <v>172527</v>
      </c>
      <c r="D88" s="13"/>
      <c r="E88" s="12">
        <f>SUM(C88:C88)</f>
        <v>172527</v>
      </c>
      <c r="F88" s="6">
        <f>IF(E88=0,"",IF(ISBLANK(B88)=FALSE,1,0))</f>
        <v>1</v>
      </c>
      <c r="G88" s="6" t="str">
        <f>IF(F88=1,LEFT(B88,1),"")</f>
        <v>R</v>
      </c>
      <c r="H88" s="6" t="str">
        <f>IF(F88=1,LEFT(B88,2),"")</f>
        <v>Re</v>
      </c>
      <c r="I88" s="2">
        <v>205779</v>
      </c>
      <c r="J88" s="16">
        <f>I88-C88</f>
        <v>33252</v>
      </c>
      <c r="L88" t="b">
        <f>C88=K88</f>
        <v>0</v>
      </c>
      <c r="Q88" t="s">
        <v>384</v>
      </c>
    </row>
    <row r="89" spans="1:18" ht="15.75" customHeight="1" thickBot="1" x14ac:dyDescent="0.3">
      <c r="A89" s="9"/>
      <c r="B89" s="18" t="s">
        <v>383</v>
      </c>
      <c r="C89" s="17">
        <v>3924392</v>
      </c>
      <c r="D89" s="13"/>
      <c r="E89" s="12">
        <f>SUM(C89:C89)</f>
        <v>3924392</v>
      </c>
      <c r="F89" s="6">
        <f>IF(E89=0,"",IF(ISBLANK(B89)=FALSE,1,0))</f>
        <v>1</v>
      </c>
      <c r="G89" s="6" t="str">
        <f>IF(F89=1,LEFT(B89,1),"")</f>
        <v>R</v>
      </c>
      <c r="H89" s="6" t="str">
        <f>IF(F89=1,LEFT(B89,2),"")</f>
        <v>Re</v>
      </c>
      <c r="I89" s="2">
        <v>3726531</v>
      </c>
      <c r="J89" s="16">
        <f>I89-C89</f>
        <v>-197861</v>
      </c>
      <c r="L89" t="b">
        <f>C89=K89</f>
        <v>0</v>
      </c>
      <c r="Q89" t="s">
        <v>382</v>
      </c>
    </row>
    <row r="90" spans="1:18" ht="15.75" customHeight="1" thickBot="1" x14ac:dyDescent="0.3">
      <c r="A90" s="9"/>
      <c r="B90" s="18" t="s">
        <v>381</v>
      </c>
      <c r="C90" s="17">
        <v>12800</v>
      </c>
      <c r="D90" s="13"/>
      <c r="E90" s="12">
        <f>SUM(C90:C90)</f>
        <v>12800</v>
      </c>
      <c r="F90" s="6">
        <f>IF(E90=0,"",IF(ISBLANK(B90)=FALSE,1,0))</f>
        <v>1</v>
      </c>
      <c r="G90" s="6" t="str">
        <f>IF(F90=1,LEFT(B90,1),"")</f>
        <v>R</v>
      </c>
      <c r="H90" s="6" t="str">
        <f>IF(F90=1,LEFT(B90,2),"")</f>
        <v>Re</v>
      </c>
      <c r="I90" s="2">
        <v>41600</v>
      </c>
      <c r="J90" s="16">
        <f>I90-C90</f>
        <v>28800</v>
      </c>
      <c r="Q90" s="37" t="s">
        <v>380</v>
      </c>
    </row>
    <row r="91" spans="1:18" ht="15.75" customHeight="1" thickBot="1" x14ac:dyDescent="0.3">
      <c r="A91" s="9"/>
      <c r="B91" s="18" t="s">
        <v>379</v>
      </c>
      <c r="C91" s="17">
        <v>933204</v>
      </c>
      <c r="D91" s="13"/>
      <c r="E91" s="12">
        <f>SUM(C91:C91)</f>
        <v>933204</v>
      </c>
      <c r="F91" s="6">
        <f>IF(E91=0,"",IF(ISBLANK(B91)=FALSE,1,0))</f>
        <v>1</v>
      </c>
      <c r="G91" s="6" t="str">
        <f>IF(F91=1,LEFT(B91,1),"")</f>
        <v>R</v>
      </c>
      <c r="H91" s="6" t="str">
        <f>IF(F91=1,LEFT(B91,2),"")</f>
        <v>Re</v>
      </c>
      <c r="I91" s="2">
        <v>1166772</v>
      </c>
      <c r="J91" s="16">
        <f>I91-C91</f>
        <v>233568</v>
      </c>
      <c r="L91" t="b">
        <f>C91=K91</f>
        <v>0</v>
      </c>
      <c r="Q91" t="s">
        <v>378</v>
      </c>
    </row>
    <row r="92" spans="1:18" ht="15.75" customHeight="1" thickBot="1" x14ac:dyDescent="0.3">
      <c r="A92" s="9"/>
      <c r="B92" s="18" t="s">
        <v>377</v>
      </c>
      <c r="C92" s="17">
        <v>0</v>
      </c>
      <c r="D92" s="13"/>
      <c r="E92" s="12">
        <f>SUM(C92:C92)</f>
        <v>0</v>
      </c>
      <c r="F92" s="6" t="str">
        <f>IF(E92=0,"",IF(ISBLANK(B92)=FALSE,1,0))</f>
        <v/>
      </c>
      <c r="G92" s="6" t="str">
        <f>IF(F92=1,LEFT(B92,1),"")</f>
        <v/>
      </c>
      <c r="H92" s="6" t="str">
        <f>IF(F92=1,LEFT(B92,2),"")</f>
        <v/>
      </c>
      <c r="I92" s="2">
        <v>0</v>
      </c>
      <c r="J92" s="16">
        <f>I92-C92</f>
        <v>0</v>
      </c>
      <c r="L92" t="b">
        <f>C92=K92</f>
        <v>1</v>
      </c>
      <c r="Q92" t="s">
        <v>376</v>
      </c>
    </row>
    <row r="93" spans="1:18" ht="15.75" customHeight="1" thickBot="1" x14ac:dyDescent="0.3">
      <c r="A93" s="9"/>
      <c r="B93" s="18" t="s">
        <v>375</v>
      </c>
      <c r="C93" s="17">
        <v>96955</v>
      </c>
      <c r="D93" s="13"/>
      <c r="E93" s="12">
        <f>SUM(C93:C93)</f>
        <v>96955</v>
      </c>
      <c r="F93" s="6">
        <f>IF(E93=0,"",IF(ISBLANK(B93)=FALSE,1,0))</f>
        <v>1</v>
      </c>
      <c r="G93" s="6" t="str">
        <f>IF(F93=1,LEFT(B93,1),"")</f>
        <v>R</v>
      </c>
      <c r="H93" s="6" t="str">
        <f>IF(F93=1,LEFT(B93,2),"")</f>
        <v>Re</v>
      </c>
      <c r="I93" s="2">
        <v>161980</v>
      </c>
      <c r="J93" s="16">
        <f>I93-C93</f>
        <v>65025</v>
      </c>
      <c r="L93" t="b">
        <f>C93=K93</f>
        <v>0</v>
      </c>
      <c r="Q93" t="s">
        <v>374</v>
      </c>
    </row>
    <row r="94" spans="1:18" s="24" customFormat="1" ht="15.75" customHeight="1" thickBot="1" x14ac:dyDescent="0.3">
      <c r="A94" s="32"/>
      <c r="B94" s="18" t="s">
        <v>373</v>
      </c>
      <c r="C94" s="17">
        <v>43620</v>
      </c>
      <c r="D94" s="13"/>
      <c r="E94" s="12">
        <f>SUM(C94:C94)</f>
        <v>43620</v>
      </c>
      <c r="F94" s="6">
        <f>IF(E94=0,"",IF(ISBLANK(B94)=FALSE,1,0))</f>
        <v>1</v>
      </c>
      <c r="G94" s="6" t="str">
        <f>IF(F94=1,LEFT(B94,1),"")</f>
        <v>R</v>
      </c>
      <c r="H94" s="6" t="str">
        <f>IF(F94=1,LEFT(B94,2),"")</f>
        <v>Re</v>
      </c>
      <c r="I94" s="2">
        <v>69137</v>
      </c>
      <c r="J94" s="16">
        <f>I94-C94</f>
        <v>25517</v>
      </c>
      <c r="K94" s="1"/>
      <c r="L94" t="b">
        <f>C94=K94</f>
        <v>0</v>
      </c>
      <c r="M94"/>
      <c r="N94"/>
      <c r="O94"/>
      <c r="P94"/>
      <c r="Q94" t="s">
        <v>372</v>
      </c>
      <c r="R94"/>
    </row>
    <row r="95" spans="1:18" ht="15.75" customHeight="1" thickBot="1" x14ac:dyDescent="0.3">
      <c r="A95" s="9"/>
      <c r="B95" s="31" t="s">
        <v>371</v>
      </c>
      <c r="C95" s="30">
        <v>790664671</v>
      </c>
      <c r="D95" s="29"/>
      <c r="E95" s="28">
        <f>SUM(C95:C95)</f>
        <v>790664671</v>
      </c>
      <c r="F95" s="27">
        <f>IF(E95=0,"",IF(ISBLANK(B95)=FALSE,1,0))</f>
        <v>1</v>
      </c>
      <c r="G95" s="27" t="str">
        <f>IF(F95=1,LEFT(B95,1),"")</f>
        <v>S</v>
      </c>
      <c r="H95" s="27" t="str">
        <f>IF(F95=1,LEFT(B95,2),"")</f>
        <v>Se</v>
      </c>
      <c r="I95" s="26">
        <v>887106405</v>
      </c>
      <c r="J95" s="16">
        <f>I95-C95</f>
        <v>96441734</v>
      </c>
      <c r="K95" s="25"/>
      <c r="L95" s="24" t="b">
        <f>C95=K95</f>
        <v>0</v>
      </c>
      <c r="M95" s="24"/>
      <c r="N95" s="24"/>
      <c r="O95" t="s">
        <v>370</v>
      </c>
    </row>
    <row r="96" spans="1:18" ht="15.75" customHeight="1" thickBot="1" x14ac:dyDescent="0.3">
      <c r="A96" s="9"/>
      <c r="B96" s="20" t="s">
        <v>369</v>
      </c>
      <c r="C96" s="17">
        <v>146857115</v>
      </c>
      <c r="D96" s="13"/>
      <c r="E96" s="12">
        <f>SUM(C96:C96)</f>
        <v>146857115</v>
      </c>
      <c r="F96" s="6">
        <f>IF(E96=0,"",IF(ISBLANK(B96)=FALSE,1,0))</f>
        <v>1</v>
      </c>
      <c r="G96" s="6" t="str">
        <f>IF(F96=1,LEFT(B96,1),"")</f>
        <v>S</v>
      </c>
      <c r="H96" s="6" t="str">
        <f>IF(F96=1,LEFT(B96,2),"")</f>
        <v>Se</v>
      </c>
      <c r="I96" s="2">
        <v>149969838</v>
      </c>
      <c r="J96" s="16">
        <f>I96-C96</f>
        <v>3112723</v>
      </c>
      <c r="K96" s="19">
        <f>SUM(C97:C105)</f>
        <v>146857115</v>
      </c>
      <c r="L96" t="b">
        <f>C96=K96</f>
        <v>1</v>
      </c>
      <c r="O96" s="24"/>
      <c r="P96" s="24" t="s">
        <v>368</v>
      </c>
      <c r="Q96" s="24"/>
      <c r="R96" s="24"/>
    </row>
    <row r="97" spans="1:17" ht="15.75" customHeight="1" thickBot="1" x14ac:dyDescent="0.3">
      <c r="A97" s="9"/>
      <c r="B97" s="18" t="s">
        <v>367</v>
      </c>
      <c r="C97" s="17">
        <v>95816297</v>
      </c>
      <c r="D97" s="13"/>
      <c r="E97" s="12">
        <f>SUM(C97:C97)</f>
        <v>95816297</v>
      </c>
      <c r="F97" s="6">
        <f>IF(E97=0,"",IF(ISBLANK(B97)=FALSE,1,0))</f>
        <v>1</v>
      </c>
      <c r="G97" s="6" t="str">
        <f>IF(F97=1,LEFT(B97,1),"")</f>
        <v>E</v>
      </c>
      <c r="H97" s="6" t="str">
        <f>IF(F97=1,LEFT(B97,2),"")</f>
        <v>En</v>
      </c>
      <c r="I97" s="2">
        <v>89522600</v>
      </c>
      <c r="J97" s="16">
        <f>I97-C97</f>
        <v>-6293697</v>
      </c>
      <c r="L97" t="b">
        <f>C97=K97</f>
        <v>0</v>
      </c>
      <c r="Q97" t="s">
        <v>366</v>
      </c>
    </row>
    <row r="98" spans="1:17" ht="15.75" customHeight="1" thickBot="1" x14ac:dyDescent="0.3">
      <c r="A98" s="9"/>
      <c r="B98" s="18" t="s">
        <v>365</v>
      </c>
      <c r="C98" s="17">
        <v>5894742</v>
      </c>
      <c r="D98" s="13"/>
      <c r="E98" s="12">
        <f>SUM(C98:C98)</f>
        <v>5894742</v>
      </c>
      <c r="F98" s="6">
        <f>IF(E98=0,"",IF(ISBLANK(B98)=FALSE,1,0))</f>
        <v>1</v>
      </c>
      <c r="G98" s="6" t="str">
        <f>IF(F98=1,LEFT(B98,1),"")</f>
        <v>G</v>
      </c>
      <c r="H98" s="6" t="str">
        <f>IF(F98=1,LEFT(B98,2),"")</f>
        <v>Ga</v>
      </c>
      <c r="I98" s="2">
        <v>8880142</v>
      </c>
      <c r="J98" s="16">
        <f>I98-C98</f>
        <v>2985400</v>
      </c>
      <c r="L98" t="b">
        <f>C98=K98</f>
        <v>0</v>
      </c>
      <c r="Q98" t="s">
        <v>364</v>
      </c>
    </row>
    <row r="99" spans="1:17" ht="15.75" customHeight="1" thickBot="1" x14ac:dyDescent="0.3">
      <c r="A99" s="9"/>
      <c r="B99" s="18" t="s">
        <v>363</v>
      </c>
      <c r="C99" s="17">
        <v>19043908</v>
      </c>
      <c r="D99" s="13"/>
      <c r="E99" s="12">
        <f>SUM(C99:C99)</f>
        <v>19043908</v>
      </c>
      <c r="F99" s="6">
        <f>IF(E99=0,"",IF(ISBLANK(B99)=FALSE,1,0))</f>
        <v>1</v>
      </c>
      <c r="G99" s="6" t="str">
        <f>IF(F99=1,LEFT(B99,1),"")</f>
        <v>A</v>
      </c>
      <c r="H99" s="6" t="str">
        <f>IF(F99=1,LEFT(B99,2),"")</f>
        <v>Ag</v>
      </c>
      <c r="I99" s="2">
        <v>16796077</v>
      </c>
      <c r="J99" s="16">
        <f>I99-C99</f>
        <v>-2247831</v>
      </c>
      <c r="L99" t="b">
        <f>C99=K99</f>
        <v>0</v>
      </c>
      <c r="Q99" t="s">
        <v>362</v>
      </c>
    </row>
    <row r="100" spans="1:17" ht="15.75" customHeight="1" thickBot="1" x14ac:dyDescent="0.3">
      <c r="A100" s="9"/>
      <c r="B100" s="18" t="s">
        <v>361</v>
      </c>
      <c r="C100" s="17">
        <v>5251956</v>
      </c>
      <c r="D100" s="13"/>
      <c r="E100" s="12">
        <f>SUM(C100:C100)</f>
        <v>5251956</v>
      </c>
      <c r="F100" s="6">
        <f>IF(E100=0,"",IF(ISBLANK(B100)=FALSE,1,0))</f>
        <v>1</v>
      </c>
      <c r="G100" s="6" t="str">
        <f>IF(F100=1,LEFT(B100,1),"")</f>
        <v>T</v>
      </c>
      <c r="H100" s="6" t="str">
        <f>IF(F100=1,LEFT(B100,2),"")</f>
        <v>Te</v>
      </c>
      <c r="I100" s="2">
        <v>4584880</v>
      </c>
      <c r="J100" s="16">
        <f>I100-C100</f>
        <v>-667076</v>
      </c>
      <c r="L100" t="b">
        <f>C100=K100</f>
        <v>0</v>
      </c>
      <c r="Q100" t="s">
        <v>360</v>
      </c>
    </row>
    <row r="101" spans="1:17" ht="15.75" customHeight="1" thickBot="1" x14ac:dyDescent="0.3">
      <c r="A101" s="9"/>
      <c r="B101" s="18" t="s">
        <v>359</v>
      </c>
      <c r="C101" s="17">
        <v>4121003</v>
      </c>
      <c r="D101" s="13"/>
      <c r="E101" s="12">
        <f>SUM(C101:C101)</f>
        <v>4121003</v>
      </c>
      <c r="F101" s="6">
        <f>IF(E101=0,"",IF(ISBLANK(B101)=FALSE,1,0))</f>
        <v>1</v>
      </c>
      <c r="G101" s="6" t="str">
        <f>IF(F101=1,LEFT(B101,1),"")</f>
        <v>T</v>
      </c>
      <c r="H101" s="6" t="str">
        <f>IF(F101=1,LEFT(B101,2),"")</f>
        <v>Te</v>
      </c>
      <c r="I101" s="2">
        <v>5827119</v>
      </c>
      <c r="J101" s="16">
        <f>I101-C101</f>
        <v>1706116</v>
      </c>
      <c r="L101" t="b">
        <f>C101=K101</f>
        <v>0</v>
      </c>
      <c r="Q101" t="s">
        <v>358</v>
      </c>
    </row>
    <row r="102" spans="1:17" ht="15.75" customHeight="1" thickBot="1" x14ac:dyDescent="0.3">
      <c r="A102" s="9"/>
      <c r="B102" s="18" t="s">
        <v>357</v>
      </c>
      <c r="C102" s="17">
        <v>86028</v>
      </c>
      <c r="D102" s="13"/>
      <c r="E102" s="12">
        <f>SUM(C102:C102)</f>
        <v>86028</v>
      </c>
      <c r="F102" s="6">
        <f>IF(E102=0,"",IF(ISBLANK(B102)=FALSE,1,0))</f>
        <v>1</v>
      </c>
      <c r="G102" s="6" t="str">
        <f>IF(F102=1,LEFT(B102,1),"")</f>
        <v>S</v>
      </c>
      <c r="H102" s="6" t="str">
        <f>IF(F102=1,LEFT(B102,2),"")</f>
        <v>Se</v>
      </c>
      <c r="I102" s="2">
        <v>208315</v>
      </c>
      <c r="J102" s="16">
        <f>I102-C102</f>
        <v>122287</v>
      </c>
      <c r="L102" t="b">
        <f>C102=K102</f>
        <v>0</v>
      </c>
      <c r="Q102" t="s">
        <v>356</v>
      </c>
    </row>
    <row r="103" spans="1:17" ht="15.75" customHeight="1" thickBot="1" x14ac:dyDescent="0.3">
      <c r="A103" s="9"/>
      <c r="B103" s="18" t="s">
        <v>355</v>
      </c>
      <c r="C103" s="17">
        <v>8898738</v>
      </c>
      <c r="D103" s="13"/>
      <c r="E103" s="12">
        <f>SUM(C103:C103)</f>
        <v>8898738</v>
      </c>
      <c r="F103" s="6">
        <f>IF(E103=0,"",IF(ISBLANK(B103)=FALSE,1,0))</f>
        <v>1</v>
      </c>
      <c r="G103" s="6" t="str">
        <f>IF(F103=1,LEFT(B103,1),"")</f>
        <v>S</v>
      </c>
      <c r="H103" s="6" t="str">
        <f>IF(F103=1,LEFT(B103,2),"")</f>
        <v>Se</v>
      </c>
      <c r="I103" s="2">
        <v>16145266</v>
      </c>
      <c r="J103" s="16">
        <f>I103-C103</f>
        <v>7246528</v>
      </c>
      <c r="L103" t="b">
        <f>C103=K103</f>
        <v>0</v>
      </c>
      <c r="Q103" t="s">
        <v>354</v>
      </c>
    </row>
    <row r="104" spans="1:17" ht="15.75" customHeight="1" thickBot="1" x14ac:dyDescent="0.3">
      <c r="A104" s="9"/>
      <c r="B104" s="18" t="s">
        <v>353</v>
      </c>
      <c r="C104" s="17">
        <v>5532269</v>
      </c>
      <c r="D104" s="13"/>
      <c r="E104" s="12">
        <f>SUM(C104:C104)</f>
        <v>5532269</v>
      </c>
      <c r="F104" s="6">
        <f>IF(E104=0,"",IF(ISBLANK(B104)=FALSE,1,0))</f>
        <v>1</v>
      </c>
      <c r="G104" s="6" t="str">
        <f>IF(F104=1,LEFT(B104,1),"")</f>
        <v>S</v>
      </c>
      <c r="H104" s="6" t="str">
        <f>IF(F104=1,LEFT(B104,2),"")</f>
        <v>Se</v>
      </c>
      <c r="I104" s="2">
        <v>3819610</v>
      </c>
      <c r="J104" s="16">
        <f>I104-C104</f>
        <v>-1712659</v>
      </c>
      <c r="L104" t="b">
        <f>C104=K104</f>
        <v>0</v>
      </c>
      <c r="Q104" t="s">
        <v>352</v>
      </c>
    </row>
    <row r="105" spans="1:17" ht="15.75" customHeight="1" thickBot="1" x14ac:dyDescent="0.3">
      <c r="A105" s="9"/>
      <c r="B105" s="18" t="s">
        <v>351</v>
      </c>
      <c r="C105" s="17">
        <v>2212174</v>
      </c>
      <c r="D105" s="13"/>
      <c r="E105" s="12">
        <f>SUM(C105:C105)</f>
        <v>2212174</v>
      </c>
      <c r="F105" s="6">
        <f>IF(E105=0,"",IF(ISBLANK(B105)=FALSE,1,0))</f>
        <v>1</v>
      </c>
      <c r="G105" s="6" t="str">
        <f>IF(F105=1,LEFT(B105,1),"")</f>
        <v>S</v>
      </c>
      <c r="H105" s="6" t="str">
        <f>IF(F105=1,LEFT(B105,2),"")</f>
        <v>Se</v>
      </c>
      <c r="I105" s="2">
        <v>4185829</v>
      </c>
      <c r="J105" s="16">
        <f>I105-C105</f>
        <v>1973655</v>
      </c>
      <c r="L105" t="b">
        <f>C105=K105</f>
        <v>0</v>
      </c>
      <c r="Q105" t="s">
        <v>350</v>
      </c>
    </row>
    <row r="106" spans="1:17" ht="15.75" customHeight="1" thickBot="1" x14ac:dyDescent="0.3">
      <c r="A106" s="9"/>
      <c r="B106" s="20" t="s">
        <v>349</v>
      </c>
      <c r="C106" s="17">
        <v>141381680</v>
      </c>
      <c r="D106" s="13"/>
      <c r="E106" s="12">
        <f>SUM(C106:C106)</f>
        <v>141381680</v>
      </c>
      <c r="F106" s="6">
        <f>IF(E106=0,"",IF(ISBLANK(B106)=FALSE,1,0))</f>
        <v>1</v>
      </c>
      <c r="G106" s="6" t="str">
        <f>IF(F106=1,LEFT(B106,1),"")</f>
        <v>S</v>
      </c>
      <c r="H106" s="6" t="str">
        <f>IF(F106=1,LEFT(B106,2),"")</f>
        <v>Se</v>
      </c>
      <c r="I106" s="2">
        <v>182049888</v>
      </c>
      <c r="J106" s="16">
        <f>I106-C106</f>
        <v>40668208</v>
      </c>
      <c r="K106" s="19">
        <f>SUM(C107:C115)</f>
        <v>141381680</v>
      </c>
      <c r="L106" t="b">
        <f>C106=K106</f>
        <v>1</v>
      </c>
      <c r="P106" t="s">
        <v>348</v>
      </c>
    </row>
    <row r="107" spans="1:17" ht="15.75" customHeight="1" thickBot="1" x14ac:dyDescent="0.3">
      <c r="A107" s="9"/>
      <c r="B107" s="18" t="s">
        <v>347</v>
      </c>
      <c r="C107" s="17">
        <v>0</v>
      </c>
      <c r="D107" s="13"/>
      <c r="E107" s="12">
        <f>SUM(C107:C107)</f>
        <v>0</v>
      </c>
      <c r="F107" s="6" t="str">
        <f>IF(E107=0,"",IF(ISBLANK(B107)=FALSE,1,0))</f>
        <v/>
      </c>
      <c r="G107" s="6" t="str">
        <f>IF(F107=1,LEFT(B107,1),"")</f>
        <v/>
      </c>
      <c r="H107" s="6" t="str">
        <f>IF(F107=1,LEFT(B107,2),"")</f>
        <v/>
      </c>
      <c r="I107" s="2">
        <v>0</v>
      </c>
      <c r="J107" s="16">
        <f>I107-C107</f>
        <v>0</v>
      </c>
      <c r="L107" t="b">
        <f>C107=K107</f>
        <v>1</v>
      </c>
      <c r="Q107" t="s">
        <v>346</v>
      </c>
    </row>
    <row r="108" spans="1:17" ht="15.75" customHeight="1" thickBot="1" x14ac:dyDescent="0.3">
      <c r="A108" s="9"/>
      <c r="B108" s="18" t="s">
        <v>345</v>
      </c>
      <c r="C108" s="17">
        <v>42025770</v>
      </c>
      <c r="D108" s="13"/>
      <c r="E108" s="12">
        <f>SUM(C108:C108)</f>
        <v>42025770</v>
      </c>
      <c r="F108" s="6">
        <f>IF(E108=0,"",IF(ISBLANK(B108)=FALSE,1,0))</f>
        <v>1</v>
      </c>
      <c r="G108" s="6" t="str">
        <f>IF(F108=1,LEFT(B108,1),"")</f>
        <v>A</v>
      </c>
      <c r="H108" s="6" t="str">
        <f>IF(F108=1,LEFT(B108,2),"")</f>
        <v>Ar</v>
      </c>
      <c r="I108" s="2">
        <v>49331811</v>
      </c>
      <c r="J108" s="16">
        <f>I108-C108</f>
        <v>7306041</v>
      </c>
      <c r="L108" t="b">
        <f>C108=K108</f>
        <v>0</v>
      </c>
      <c r="Q108" t="s">
        <v>344</v>
      </c>
    </row>
    <row r="109" spans="1:17" ht="15.75" customHeight="1" thickBot="1" x14ac:dyDescent="0.3">
      <c r="A109" s="9"/>
      <c r="B109" s="18" t="s">
        <v>343</v>
      </c>
      <c r="C109" s="17">
        <v>63217795</v>
      </c>
      <c r="D109" s="13"/>
      <c r="E109" s="12">
        <f>SUM(C109:C109)</f>
        <v>63217795</v>
      </c>
      <c r="F109" s="6">
        <f>IF(E109=0,"",IF(ISBLANK(B109)=FALSE,1,0))</f>
        <v>1</v>
      </c>
      <c r="G109" s="6" t="str">
        <f>IF(F109=1,LEFT(B109,1),"")</f>
        <v>A</v>
      </c>
      <c r="H109" s="6" t="str">
        <f>IF(F109=1,LEFT(B109,2),"")</f>
        <v>Ar</v>
      </c>
      <c r="I109" s="2">
        <v>68029688</v>
      </c>
      <c r="J109" s="16">
        <f>I109-C109</f>
        <v>4811893</v>
      </c>
      <c r="L109" t="b">
        <f>C109=K109</f>
        <v>0</v>
      </c>
      <c r="Q109" t="s">
        <v>342</v>
      </c>
    </row>
    <row r="110" spans="1:17" ht="15.75" customHeight="1" thickBot="1" x14ac:dyDescent="0.3">
      <c r="A110" s="9"/>
      <c r="B110" s="18" t="s">
        <v>341</v>
      </c>
      <c r="C110" s="17">
        <v>17280</v>
      </c>
      <c r="D110" s="13"/>
      <c r="E110" s="12">
        <f>SUM(C110:C110)</f>
        <v>17280</v>
      </c>
      <c r="F110" s="6">
        <f>IF(E110=0,"",IF(ISBLANK(B110)=FALSE,1,0))</f>
        <v>1</v>
      </c>
      <c r="G110" s="6" t="str">
        <f>IF(F110=1,LEFT(B110,1),"")</f>
        <v>A</v>
      </c>
      <c r="H110" s="6" t="str">
        <f>IF(F110=1,LEFT(B110,2),"")</f>
        <v>Ar</v>
      </c>
      <c r="I110" s="2">
        <v>38800</v>
      </c>
      <c r="J110" s="16">
        <f>I110-C110</f>
        <v>21520</v>
      </c>
      <c r="L110" t="b">
        <f>C110=K110</f>
        <v>0</v>
      </c>
      <c r="Q110" t="s">
        <v>340</v>
      </c>
    </row>
    <row r="111" spans="1:17" ht="15.75" customHeight="1" thickBot="1" x14ac:dyDescent="0.3">
      <c r="A111" s="9"/>
      <c r="B111" s="18" t="s">
        <v>339</v>
      </c>
      <c r="C111" s="17">
        <v>2282020</v>
      </c>
      <c r="D111" s="13"/>
      <c r="E111" s="12">
        <f>SUM(C111:C111)</f>
        <v>2282020</v>
      </c>
      <c r="F111" s="6">
        <f>IF(E111=0,"",IF(ISBLANK(B111)=FALSE,1,0))</f>
        <v>1</v>
      </c>
      <c r="G111" s="6" t="str">
        <f>IF(F111=1,LEFT(B111,1),"")</f>
        <v>A</v>
      </c>
      <c r="H111" s="6" t="str">
        <f>IF(F111=1,LEFT(B111,2),"")</f>
        <v>Ar</v>
      </c>
      <c r="I111" s="2">
        <v>18593702</v>
      </c>
      <c r="J111" s="16">
        <f>I111-C111</f>
        <v>16311682</v>
      </c>
      <c r="L111" t="b">
        <f>C111=K111</f>
        <v>0</v>
      </c>
      <c r="Q111" t="s">
        <v>338</v>
      </c>
    </row>
    <row r="112" spans="1:17" ht="15.75" customHeight="1" thickBot="1" x14ac:dyDescent="0.3">
      <c r="A112" s="9"/>
      <c r="B112" s="18" t="s">
        <v>337</v>
      </c>
      <c r="C112" s="17">
        <v>28644</v>
      </c>
      <c r="D112" s="13"/>
      <c r="E112" s="12">
        <f>SUM(C112:C112)</f>
        <v>28644</v>
      </c>
      <c r="F112" s="6">
        <f>IF(E112=0,"",IF(ISBLANK(B112)=FALSE,1,0))</f>
        <v>1</v>
      </c>
      <c r="G112" s="6" t="str">
        <f>IF(F112=1,LEFT(B112,1),"")</f>
        <v>A</v>
      </c>
      <c r="H112" s="6" t="str">
        <f>IF(F112=1,LEFT(B112,2),"")</f>
        <v>Ar</v>
      </c>
      <c r="I112" s="2">
        <v>36324</v>
      </c>
      <c r="J112" s="16">
        <f>I112-C112</f>
        <v>7680</v>
      </c>
      <c r="L112" t="b">
        <f>C112=K112</f>
        <v>0</v>
      </c>
      <c r="Q112" t="s">
        <v>336</v>
      </c>
    </row>
    <row r="113" spans="1:18" ht="15.75" customHeight="1" thickBot="1" x14ac:dyDescent="0.3">
      <c r="A113" s="9"/>
      <c r="B113" s="18" t="s">
        <v>335</v>
      </c>
      <c r="C113" s="17">
        <v>2328627</v>
      </c>
      <c r="D113" s="13"/>
      <c r="E113" s="12">
        <f>SUM(C113:C113)</f>
        <v>2328627</v>
      </c>
      <c r="F113" s="6">
        <f>IF(E113=0,"",IF(ISBLANK(B113)=FALSE,1,0))</f>
        <v>1</v>
      </c>
      <c r="G113" s="6" t="str">
        <f>IF(F113=1,LEFT(B113,1),"")</f>
        <v>A</v>
      </c>
      <c r="H113" s="6" t="str">
        <f>IF(F113=1,LEFT(B113,2),"")</f>
        <v>Ar</v>
      </c>
      <c r="I113" s="2">
        <v>7693831</v>
      </c>
      <c r="J113" s="16">
        <f>I113-C113</f>
        <v>5365204</v>
      </c>
      <c r="L113" t="b">
        <f>C113=K113</f>
        <v>0</v>
      </c>
      <c r="Q113" t="s">
        <v>334</v>
      </c>
    </row>
    <row r="114" spans="1:18" ht="15.75" customHeight="1" thickBot="1" x14ac:dyDescent="0.3">
      <c r="A114" s="9"/>
      <c r="B114" s="18" t="s">
        <v>333</v>
      </c>
      <c r="C114" s="17">
        <v>20920602</v>
      </c>
      <c r="D114" s="13"/>
      <c r="E114" s="12">
        <f>SUM(C114:C114)</f>
        <v>20920602</v>
      </c>
      <c r="F114" s="6">
        <f>IF(E114=0,"",IF(ISBLANK(B114)=FALSE,1,0))</f>
        <v>1</v>
      </c>
      <c r="G114" s="6" t="str">
        <f>IF(F114=1,LEFT(B114,1),"")</f>
        <v>A</v>
      </c>
      <c r="H114" s="6" t="str">
        <f>IF(F114=1,LEFT(B114,2),"")</f>
        <v>Ar</v>
      </c>
      <c r="I114" s="2">
        <v>28629074</v>
      </c>
      <c r="J114" s="16">
        <f>I114-C114</f>
        <v>7708472</v>
      </c>
      <c r="L114" t="b">
        <f>C114=K114</f>
        <v>0</v>
      </c>
      <c r="Q114" t="s">
        <v>332</v>
      </c>
    </row>
    <row r="115" spans="1:18" ht="15.75" customHeight="1" thickBot="1" x14ac:dyDescent="0.3">
      <c r="A115" s="9"/>
      <c r="B115" s="18" t="s">
        <v>331</v>
      </c>
      <c r="C115" s="17">
        <v>10560942</v>
      </c>
      <c r="D115" s="13"/>
      <c r="E115" s="12">
        <f>SUM(C115:C115)</f>
        <v>10560942</v>
      </c>
      <c r="F115" s="6">
        <f>IF(E115=0,"",IF(ISBLANK(B115)=FALSE,1,0))</f>
        <v>1</v>
      </c>
      <c r="G115" s="6" t="str">
        <f>IF(F115=1,LEFT(B115,1),"")</f>
        <v>O</v>
      </c>
      <c r="H115" s="6" t="str">
        <f>IF(F115=1,LEFT(B115,2),"")</f>
        <v>Ot</v>
      </c>
      <c r="I115" s="2">
        <v>9696658</v>
      </c>
      <c r="J115" s="16">
        <f>I115-C115</f>
        <v>-864284</v>
      </c>
      <c r="L115" t="b">
        <f>C115=K115</f>
        <v>0</v>
      </c>
      <c r="Q115" t="s">
        <v>330</v>
      </c>
    </row>
    <row r="116" spans="1:18" ht="15.75" customHeight="1" thickBot="1" x14ac:dyDescent="0.3">
      <c r="A116" s="9"/>
      <c r="B116" s="20" t="s">
        <v>329</v>
      </c>
      <c r="C116" s="17">
        <v>85703629</v>
      </c>
      <c r="D116" s="13"/>
      <c r="E116" s="12">
        <f>SUM(C116:C116)</f>
        <v>85703629</v>
      </c>
      <c r="F116" s="6">
        <f>IF(E116=0,"",IF(ISBLANK(B116)=FALSE,1,0))</f>
        <v>1</v>
      </c>
      <c r="G116" s="6" t="str">
        <f>IF(F116=1,LEFT(B116,1),"")</f>
        <v>S</v>
      </c>
      <c r="H116" s="6" t="str">
        <f>IF(F116=1,LEFT(B116,2),"")</f>
        <v>Se</v>
      </c>
      <c r="I116" s="2">
        <v>117411752</v>
      </c>
      <c r="J116" s="16">
        <f>I116-C116</f>
        <v>31708123</v>
      </c>
      <c r="K116" s="19">
        <f>SUM(C117:C124)</f>
        <v>73586766</v>
      </c>
      <c r="L116" t="b">
        <f>C116=K116</f>
        <v>0</v>
      </c>
      <c r="P116" t="s">
        <v>328</v>
      </c>
    </row>
    <row r="117" spans="1:18" ht="15.75" customHeight="1" thickBot="1" x14ac:dyDescent="0.3">
      <c r="A117" s="9"/>
      <c r="B117" s="18" t="s">
        <v>327</v>
      </c>
      <c r="C117" s="17">
        <v>17404854</v>
      </c>
      <c r="D117" s="13"/>
      <c r="E117" s="12">
        <f>SUM(C117:C117)</f>
        <v>17404854</v>
      </c>
      <c r="F117" s="6">
        <f>IF(E117=0,"",IF(ISBLANK(B117)=FALSE,1,0))</f>
        <v>1</v>
      </c>
      <c r="G117" s="6" t="str">
        <f>IF(F117=1,LEFT(B117,1),"")</f>
        <v>S</v>
      </c>
      <c r="H117" s="6" t="str">
        <f>IF(F117=1,LEFT(B117,2),"")</f>
        <v>Se</v>
      </c>
      <c r="I117" s="2">
        <v>25077467</v>
      </c>
      <c r="J117" s="16">
        <f>I117-C117</f>
        <v>7672613</v>
      </c>
      <c r="L117" t="b">
        <f>C117=K117</f>
        <v>0</v>
      </c>
      <c r="Q117" t="s">
        <v>326</v>
      </c>
      <c r="R117" t="str">
        <f>PROPER(MID(Q117,7,LEN(Q117)))</f>
        <v>Servicios Legales De Contabilidad, Auditoria Y Relacionados</v>
      </c>
    </row>
    <row r="118" spans="1:18" ht="15.75" customHeight="1" thickBot="1" x14ac:dyDescent="0.3">
      <c r="A118" s="9"/>
      <c r="B118" s="18" t="s">
        <v>325</v>
      </c>
      <c r="C118" s="17">
        <v>933448</v>
      </c>
      <c r="D118" s="13"/>
      <c r="E118" s="12">
        <f>SUM(C118:C118)</f>
        <v>933448</v>
      </c>
      <c r="F118" s="6">
        <f>IF(E118=0,"",IF(ISBLANK(B118)=FALSE,1,0))</f>
        <v>1</v>
      </c>
      <c r="G118" s="6" t="str">
        <f>IF(F118=1,LEFT(B118,1),"")</f>
        <v>S</v>
      </c>
      <c r="H118" s="6" t="str">
        <f>IF(F118=1,LEFT(B118,2),"")</f>
        <v>Se</v>
      </c>
      <c r="I118" s="2">
        <v>717933</v>
      </c>
      <c r="J118" s="16">
        <f>I118-C118</f>
        <v>-215515</v>
      </c>
      <c r="L118" t="b">
        <f>C118=K118</f>
        <v>0</v>
      </c>
      <c r="O118" s="38"/>
      <c r="Q118" t="s">
        <v>324</v>
      </c>
      <c r="R118" t="str">
        <f>PROPER(MID(Q118,7,LEN(Q118)))</f>
        <v>Servicios De Diseno, Arquitectura, Ingenieria Y Actividades Relacionadas</v>
      </c>
    </row>
    <row r="119" spans="1:18" ht="15.75" customHeight="1" thickBot="1" x14ac:dyDescent="0.3">
      <c r="A119" s="9"/>
      <c r="B119" s="18" t="s">
        <v>323</v>
      </c>
      <c r="C119" s="17">
        <v>28223334</v>
      </c>
      <c r="D119" s="13"/>
      <c r="E119" s="12">
        <f>SUM(C119:C119)</f>
        <v>28223334</v>
      </c>
      <c r="F119" s="6">
        <f>IF(E119=0,"",IF(ISBLANK(B119)=FALSE,1,0))</f>
        <v>1</v>
      </c>
      <c r="G119" s="6" t="str">
        <f>IF(F119=1,LEFT(B119,1),"")</f>
        <v>S</v>
      </c>
      <c r="H119" s="6" t="str">
        <f>IF(F119=1,LEFT(B119,2),"")</f>
        <v>Se</v>
      </c>
      <c r="I119" s="2">
        <v>42052081</v>
      </c>
      <c r="J119" s="16">
        <f>I119-C119</f>
        <v>13828747</v>
      </c>
      <c r="L119" t="b">
        <f>C119=K119</f>
        <v>0</v>
      </c>
      <c r="O119" s="40"/>
      <c r="Q119" t="s">
        <v>322</v>
      </c>
      <c r="R119" t="str">
        <f>PROPER(MID(Q119,7,LEN(Q119)))</f>
        <v>Servicios De Consultoria Administrativa, Procesos, Tecnica Y En Tecnologias De La Informacion</v>
      </c>
    </row>
    <row r="120" spans="1:18" ht="15.75" customHeight="1" thickBot="1" x14ac:dyDescent="0.3">
      <c r="A120" s="9"/>
      <c r="B120" s="18" t="s">
        <v>321</v>
      </c>
      <c r="C120" s="17">
        <v>5445347</v>
      </c>
      <c r="D120" s="13"/>
      <c r="E120" s="12">
        <f>SUM(C120:C120)</f>
        <v>5445347</v>
      </c>
      <c r="F120" s="6">
        <f>IF(E120=0,"",IF(ISBLANK(B120)=FALSE,1,0))</f>
        <v>1</v>
      </c>
      <c r="G120" s="6" t="str">
        <f>IF(F120=1,LEFT(B120,1),"")</f>
        <v>S</v>
      </c>
      <c r="H120" s="6" t="str">
        <f>IF(F120=1,LEFT(B120,2),"")</f>
        <v>Se</v>
      </c>
      <c r="I120" s="2">
        <v>3688603</v>
      </c>
      <c r="J120" s="16">
        <f>I120-C120</f>
        <v>-1756744</v>
      </c>
      <c r="L120" t="b">
        <f>C120=K120</f>
        <v>0</v>
      </c>
      <c r="Q120" t="s">
        <v>320</v>
      </c>
      <c r="R120" t="str">
        <f>PROPER(MID(Q120,7,LEN(Q120)))</f>
        <v>Servicios De Capacitacion</v>
      </c>
    </row>
    <row r="121" spans="1:18" ht="15.75" customHeight="1" thickBot="1" x14ac:dyDescent="0.3">
      <c r="A121" s="9"/>
      <c r="B121" s="18" t="s">
        <v>319</v>
      </c>
      <c r="C121" s="17">
        <v>0</v>
      </c>
      <c r="D121" s="13"/>
      <c r="E121" s="12">
        <f>SUM(C121:C121)</f>
        <v>0</v>
      </c>
      <c r="F121" s="6" t="str">
        <f>IF(E121=0,"",IF(ISBLANK(B121)=FALSE,1,0))</f>
        <v/>
      </c>
      <c r="G121" s="6" t="str">
        <f>IF(F121=1,LEFT(B121,1),"")</f>
        <v/>
      </c>
      <c r="H121" s="6" t="str">
        <f>IF(F121=1,LEFT(B121,2),"")</f>
        <v/>
      </c>
      <c r="I121" s="2">
        <v>0</v>
      </c>
      <c r="J121" s="16">
        <f>I121-C121</f>
        <v>0</v>
      </c>
      <c r="L121" t="b">
        <f>C121=K121</f>
        <v>1</v>
      </c>
      <c r="Q121" t="s">
        <v>318</v>
      </c>
      <c r="R121" t="str">
        <f>PROPER(MID(Q121,7,LEN(Q121)))</f>
        <v>Servicios De Investigacion Cientifica Y Desarrollo</v>
      </c>
    </row>
    <row r="122" spans="1:18" ht="15.75" customHeight="1" thickBot="1" x14ac:dyDescent="0.3">
      <c r="A122" s="9"/>
      <c r="B122" s="18" t="s">
        <v>317</v>
      </c>
      <c r="C122" s="17">
        <v>10910073</v>
      </c>
      <c r="D122" s="13"/>
      <c r="E122" s="12">
        <f>SUM(C122:C122)</f>
        <v>10910073</v>
      </c>
      <c r="F122" s="6">
        <f>IF(E122=0,"",IF(ISBLANK(B122)=FALSE,1,0))</f>
        <v>1</v>
      </c>
      <c r="G122" s="6" t="str">
        <f>IF(F122=1,LEFT(B122,1),"")</f>
        <v>S</v>
      </c>
      <c r="H122" s="6" t="str">
        <f>IF(F122=1,LEFT(B122,2),"")</f>
        <v>Se</v>
      </c>
      <c r="I122" s="2">
        <v>23544242</v>
      </c>
      <c r="J122" s="16">
        <f>I122-C122</f>
        <v>12634169</v>
      </c>
      <c r="L122" t="b">
        <f>C122=K122</f>
        <v>0</v>
      </c>
      <c r="Q122" t="s">
        <v>316</v>
      </c>
      <c r="R122" t="str">
        <f>PROPER(MID(Q122,7,LEN(Q122)))</f>
        <v>Servicios De Apoyo Administrativo, Traduccion, Fotocopiado E Impresion</v>
      </c>
    </row>
    <row r="123" spans="1:18" ht="15.75" customHeight="1" thickBot="1" x14ac:dyDescent="0.3">
      <c r="A123" s="9"/>
      <c r="B123" s="18" t="s">
        <v>315</v>
      </c>
      <c r="C123" s="17">
        <v>15804</v>
      </c>
      <c r="D123" s="13"/>
      <c r="E123" s="12">
        <f>SUM(C123:C123)</f>
        <v>15804</v>
      </c>
      <c r="F123" s="6">
        <f>IF(E123=0,"",IF(ISBLANK(B123)=FALSE,1,0))</f>
        <v>1</v>
      </c>
      <c r="G123" s="6" t="str">
        <f>IF(F123=1,LEFT(B123,1),"")</f>
        <v>S</v>
      </c>
      <c r="H123" s="6" t="str">
        <f>IF(F123=1,LEFT(B123,2),"")</f>
        <v>Se</v>
      </c>
      <c r="I123" s="2">
        <v>16800</v>
      </c>
      <c r="J123" s="16">
        <f>I123-C123</f>
        <v>996</v>
      </c>
      <c r="L123" t="b">
        <f>C123=K123</f>
        <v>0</v>
      </c>
      <c r="Q123" t="s">
        <v>314</v>
      </c>
      <c r="R123" t="str">
        <f>PROPER(MID(Q123,7,LEN(Q123)))</f>
        <v>Servicios De Proteccion Y Seguridad</v>
      </c>
    </row>
    <row r="124" spans="1:18" ht="15.75" customHeight="1" thickBot="1" x14ac:dyDescent="0.3">
      <c r="A124" s="9"/>
      <c r="B124" s="18" t="s">
        <v>313</v>
      </c>
      <c r="C124" s="17">
        <v>10653906</v>
      </c>
      <c r="D124" s="13"/>
      <c r="E124" s="12">
        <f>SUM(C124:C124)</f>
        <v>10653906</v>
      </c>
      <c r="F124" s="6">
        <f>IF(E124=0,"",IF(ISBLANK(B124)=FALSE,1,0))</f>
        <v>1</v>
      </c>
      <c r="G124" s="6" t="str">
        <f>IF(F124=1,LEFT(B124,1),"")</f>
        <v>S</v>
      </c>
      <c r="H124" s="6" t="str">
        <f>IF(F124=1,LEFT(B124,2),"")</f>
        <v>Se</v>
      </c>
      <c r="I124" s="2">
        <v>11394118</v>
      </c>
      <c r="J124" s="16">
        <f>I124-C124</f>
        <v>740212</v>
      </c>
      <c r="L124" t="b">
        <f>C124=K124</f>
        <v>0</v>
      </c>
      <c r="Q124" t="s">
        <v>312</v>
      </c>
      <c r="R124" t="str">
        <f>PROPER(MID(Q124,7,LEN(Q124)))</f>
        <v>Servicios De Vigilancia</v>
      </c>
    </row>
    <row r="125" spans="1:18" ht="15.75" customHeight="1" thickBot="1" x14ac:dyDescent="0.3">
      <c r="A125" s="9"/>
      <c r="B125" s="18" t="s">
        <v>311</v>
      </c>
      <c r="C125" s="17">
        <v>12116863</v>
      </c>
      <c r="D125" s="13"/>
      <c r="E125" s="12"/>
      <c r="F125" s="6"/>
      <c r="G125" s="6"/>
      <c r="H125" s="6"/>
      <c r="I125" s="2">
        <v>10920508</v>
      </c>
      <c r="J125" s="16">
        <f>I125-C125</f>
        <v>-1196355</v>
      </c>
      <c r="Q125" t="s">
        <v>310</v>
      </c>
      <c r="R125" t="str">
        <f>PROPER(MID(Q125,7,LEN(Q125)))</f>
        <v>Servicios Profesionales Cientificos Y Tecnicos Integrales</v>
      </c>
    </row>
    <row r="126" spans="1:18" ht="15.75" customHeight="1" thickBot="1" x14ac:dyDescent="0.3">
      <c r="A126" s="9"/>
      <c r="B126" s="20" t="s">
        <v>309</v>
      </c>
      <c r="C126" s="17">
        <v>180503245</v>
      </c>
      <c r="D126" s="13"/>
      <c r="E126" s="12">
        <f>SUM(C126:C126)</f>
        <v>180503245</v>
      </c>
      <c r="F126" s="6">
        <f>IF(E126=0,"",IF(ISBLANK(B126)=FALSE,1,0))</f>
        <v>1</v>
      </c>
      <c r="G126" s="6" t="str">
        <f>IF(F126=1,LEFT(B126,1),"")</f>
        <v>S</v>
      </c>
      <c r="H126" s="6" t="str">
        <f>IF(F126=1,LEFT(B126,2),"")</f>
        <v>Se</v>
      </c>
      <c r="I126" s="2">
        <v>161412816</v>
      </c>
      <c r="J126" s="16">
        <f>I126-C126</f>
        <v>-19090429</v>
      </c>
      <c r="K126" s="19">
        <f>SUM(C127:C133)</f>
        <v>180503245</v>
      </c>
      <c r="L126" t="b">
        <f>C126=K126</f>
        <v>1</v>
      </c>
      <c r="P126" t="s">
        <v>308</v>
      </c>
    </row>
    <row r="127" spans="1:18" ht="15.75" customHeight="1" thickBot="1" x14ac:dyDescent="0.3">
      <c r="A127" s="9"/>
      <c r="B127" s="18" t="s">
        <v>307</v>
      </c>
      <c r="C127" s="17">
        <v>156666656</v>
      </c>
      <c r="D127" s="13"/>
      <c r="E127" s="12">
        <f>SUM(C127:C127)</f>
        <v>156666656</v>
      </c>
      <c r="F127" s="6">
        <f>IF(E127=0,"",IF(ISBLANK(B127)=FALSE,1,0))</f>
        <v>1</v>
      </c>
      <c r="G127" s="6" t="str">
        <f>IF(F127=1,LEFT(B127,1),"")</f>
        <v>S</v>
      </c>
      <c r="H127" s="6" t="str">
        <f>IF(F127=1,LEFT(B127,2),"")</f>
        <v>Se</v>
      </c>
      <c r="I127" s="2">
        <v>143931371</v>
      </c>
      <c r="J127" s="16">
        <f>I127-C127</f>
        <v>-12735285</v>
      </c>
      <c r="L127" t="b">
        <f>C127=K127</f>
        <v>0</v>
      </c>
      <c r="Q127" t="s">
        <v>306</v>
      </c>
    </row>
    <row r="128" spans="1:18" ht="15.75" customHeight="1" thickBot="1" x14ac:dyDescent="0.3">
      <c r="A128" s="9"/>
      <c r="B128" s="18" t="s">
        <v>305</v>
      </c>
      <c r="C128" s="17">
        <v>7639676</v>
      </c>
      <c r="D128" s="13"/>
      <c r="E128" s="12">
        <f>SUM(C128:C128)</f>
        <v>7639676</v>
      </c>
      <c r="F128" s="6">
        <f>IF(E128=0,"",IF(ISBLANK(B128)=FALSE,1,0))</f>
        <v>1</v>
      </c>
      <c r="G128" s="6" t="str">
        <f>IF(F128=1,LEFT(B128,1),"")</f>
        <v>S</v>
      </c>
      <c r="H128" s="6" t="str">
        <f>IF(F128=1,LEFT(B128,2),"")</f>
        <v>Se</v>
      </c>
      <c r="I128" s="2">
        <v>7435512</v>
      </c>
      <c r="J128" s="16">
        <f>I128-C128</f>
        <v>-204164</v>
      </c>
      <c r="L128" t="b">
        <f>C128=K128</f>
        <v>0</v>
      </c>
      <c r="Q128" t="s">
        <v>304</v>
      </c>
    </row>
    <row r="129" spans="1:18" ht="15.75" customHeight="1" thickBot="1" x14ac:dyDescent="0.3">
      <c r="A129" s="9"/>
      <c r="B129" s="18" t="s">
        <v>303</v>
      </c>
      <c r="C129" s="17">
        <v>0</v>
      </c>
      <c r="D129" s="13"/>
      <c r="E129" s="12">
        <f>SUM(C129:C129)</f>
        <v>0</v>
      </c>
      <c r="F129" s="6" t="str">
        <f>IF(E129=0,"",IF(ISBLANK(B129)=FALSE,1,0))</f>
        <v/>
      </c>
      <c r="G129" s="6" t="str">
        <f>IF(F129=1,LEFT(B129,1),"")</f>
        <v/>
      </c>
      <c r="H129" s="6" t="str">
        <f>IF(F129=1,LEFT(B129,2),"")</f>
        <v/>
      </c>
      <c r="I129" s="2">
        <v>0</v>
      </c>
      <c r="J129" s="16">
        <f>I129-C129</f>
        <v>0</v>
      </c>
      <c r="L129" t="b">
        <f>C129=K129</f>
        <v>1</v>
      </c>
      <c r="Q129" t="s">
        <v>302</v>
      </c>
    </row>
    <row r="130" spans="1:18" ht="15.75" customHeight="1" thickBot="1" x14ac:dyDescent="0.3">
      <c r="A130" s="9"/>
      <c r="B130" s="18" t="s">
        <v>301</v>
      </c>
      <c r="C130" s="17">
        <v>14946744</v>
      </c>
      <c r="D130" s="13"/>
      <c r="E130" s="12">
        <f>SUM(C130:C130)</f>
        <v>14946744</v>
      </c>
      <c r="F130" s="6">
        <f>IF(E130=0,"",IF(ISBLANK(B130)=FALSE,1,0))</f>
        <v>1</v>
      </c>
      <c r="G130" s="6" t="str">
        <f>IF(F130=1,LEFT(B130,1),"")</f>
        <v>S</v>
      </c>
      <c r="H130" s="6" t="str">
        <f>IF(F130=1,LEFT(B130,2),"")</f>
        <v>Se</v>
      </c>
      <c r="I130" s="2">
        <v>8665276</v>
      </c>
      <c r="J130" s="16">
        <f>I130-C130</f>
        <v>-6281468</v>
      </c>
      <c r="L130" t="b">
        <f>C130=K130</f>
        <v>0</v>
      </c>
      <c r="Q130" t="s">
        <v>300</v>
      </c>
    </row>
    <row r="131" spans="1:18" ht="15.75" customHeight="1" thickBot="1" x14ac:dyDescent="0.3">
      <c r="A131" s="9"/>
      <c r="B131" s="18" t="s">
        <v>299</v>
      </c>
      <c r="C131" s="17">
        <v>7200</v>
      </c>
      <c r="D131" s="13"/>
      <c r="E131" s="12">
        <f>SUM(C131:C131)</f>
        <v>7200</v>
      </c>
      <c r="F131" s="6">
        <f>IF(E131=0,"",IF(ISBLANK(B131)=FALSE,1,0))</f>
        <v>1</v>
      </c>
      <c r="G131" s="6" t="str">
        <f>IF(F131=1,LEFT(B131,1),"")</f>
        <v>A</v>
      </c>
      <c r="H131" s="6" t="str">
        <f>IF(F131=1,LEFT(B131,2),"")</f>
        <v>Al</v>
      </c>
      <c r="I131" s="2">
        <v>66000</v>
      </c>
      <c r="J131" s="16">
        <f>I131-C131</f>
        <v>58800</v>
      </c>
      <c r="L131" t="b">
        <f>C131=K131</f>
        <v>0</v>
      </c>
      <c r="Q131" t="s">
        <v>298</v>
      </c>
    </row>
    <row r="132" spans="1:18" ht="15.75" customHeight="1" thickBot="1" x14ac:dyDescent="0.3">
      <c r="A132" s="9"/>
      <c r="B132" s="18" t="s">
        <v>297</v>
      </c>
      <c r="C132" s="17">
        <v>1236969</v>
      </c>
      <c r="D132" s="13"/>
      <c r="E132" s="12">
        <f>SUM(C132:C132)</f>
        <v>1236969</v>
      </c>
      <c r="F132" s="6">
        <f>IF(E132=0,"",IF(ISBLANK(B132)=FALSE,1,0))</f>
        <v>1</v>
      </c>
      <c r="G132" s="6" t="str">
        <f>IF(F132=1,LEFT(B132,1),"")</f>
        <v>F</v>
      </c>
      <c r="H132" s="6" t="str">
        <f>IF(F132=1,LEFT(B132,2),"")</f>
        <v>Fl</v>
      </c>
      <c r="I132" s="2">
        <v>1307277</v>
      </c>
      <c r="J132" s="16">
        <f>I132-C132</f>
        <v>70308</v>
      </c>
      <c r="L132" t="b">
        <f>C132=K132</f>
        <v>0</v>
      </c>
      <c r="Q132" t="s">
        <v>296</v>
      </c>
    </row>
    <row r="133" spans="1:18" ht="15.75" customHeight="1" thickBot="1" x14ac:dyDescent="0.3">
      <c r="A133" s="9"/>
      <c r="B133" s="18" t="s">
        <v>295</v>
      </c>
      <c r="C133" s="17">
        <v>6000</v>
      </c>
      <c r="D133" s="13"/>
      <c r="E133" s="12">
        <f>SUM(C133:C133)</f>
        <v>6000</v>
      </c>
      <c r="F133" s="6">
        <f>IF(E133=0,"",IF(ISBLANK(B133)=FALSE,1,0))</f>
        <v>1</v>
      </c>
      <c r="G133" s="6"/>
      <c r="H133" s="6"/>
      <c r="I133" s="2">
        <v>7380</v>
      </c>
      <c r="J133" s="16">
        <f>I133-C133</f>
        <v>1380</v>
      </c>
      <c r="L133" t="b">
        <f>C133=K133</f>
        <v>0</v>
      </c>
      <c r="Q133" t="s">
        <v>294</v>
      </c>
    </row>
    <row r="134" spans="1:18" ht="15.75" customHeight="1" thickBot="1" x14ac:dyDescent="0.3">
      <c r="A134" s="9"/>
      <c r="B134" s="20" t="s">
        <v>293</v>
      </c>
      <c r="C134" s="17">
        <v>95270329</v>
      </c>
      <c r="D134" s="13"/>
      <c r="E134" s="12">
        <f>SUM(C134:C134)</f>
        <v>95270329</v>
      </c>
      <c r="F134" s="6">
        <f>IF(E134=0,"",IF(ISBLANK(B134)=FALSE,1,0))</f>
        <v>1</v>
      </c>
      <c r="G134" s="6" t="str">
        <f>IF(F134=1,LEFT(B134,1),"")</f>
        <v>S</v>
      </c>
      <c r="H134" s="6" t="str">
        <f>IF(F134=1,LEFT(B134,2),"")</f>
        <v>Se</v>
      </c>
      <c r="I134" s="2">
        <v>121020123</v>
      </c>
      <c r="J134" s="16">
        <f>I134-C134</f>
        <v>25749794</v>
      </c>
      <c r="K134" s="19">
        <f>SUM(C135:C142)</f>
        <v>95270329</v>
      </c>
      <c r="L134" t="b">
        <f>C134=K134</f>
        <v>1</v>
      </c>
      <c r="P134" t="s">
        <v>292</v>
      </c>
    </row>
    <row r="135" spans="1:18" ht="15.75" customHeight="1" thickBot="1" x14ac:dyDescent="0.3">
      <c r="A135" s="9"/>
      <c r="B135" s="18" t="s">
        <v>291</v>
      </c>
      <c r="C135" s="17">
        <v>36660635</v>
      </c>
      <c r="D135" s="13"/>
      <c r="E135" s="12">
        <f>SUM(C135:C135)</f>
        <v>36660635</v>
      </c>
      <c r="F135" s="6">
        <f>IF(E135=0,"",IF(ISBLANK(B135)=FALSE,1,0))</f>
        <v>1</v>
      </c>
      <c r="G135" s="6" t="str">
        <f>IF(F135=1,LEFT(B135,1),"")</f>
        <v>C</v>
      </c>
      <c r="H135" s="6" t="str">
        <f>IF(F135=1,LEFT(B135,2),"")</f>
        <v>Co</v>
      </c>
      <c r="I135" s="2">
        <v>42175253</v>
      </c>
      <c r="J135" s="16">
        <f>I135-C135</f>
        <v>5514618</v>
      </c>
      <c r="L135" t="b">
        <f>C135=K135</f>
        <v>0</v>
      </c>
      <c r="Q135" t="s">
        <v>290</v>
      </c>
      <c r="R135" t="str">
        <f>PROPER(MID(Q135,7,LEN(Q135)))</f>
        <v>Conservacion Y Mantenimiento Menor De Inmuebles</v>
      </c>
    </row>
    <row r="136" spans="1:18" ht="15.75" customHeight="1" thickBot="1" x14ac:dyDescent="0.3">
      <c r="A136" s="9"/>
      <c r="B136" s="18" t="s">
        <v>289</v>
      </c>
      <c r="C136" s="17">
        <v>668796</v>
      </c>
      <c r="D136" s="13"/>
      <c r="E136" s="12">
        <f>SUM(C136:C136)</f>
        <v>668796</v>
      </c>
      <c r="F136" s="6">
        <f>IF(E136=0,"",IF(ISBLANK(B136)=FALSE,1,0))</f>
        <v>1</v>
      </c>
      <c r="G136" s="6" t="str">
        <f>IF(F136=1,LEFT(B136,1),"")</f>
        <v>I</v>
      </c>
      <c r="H136" s="6" t="str">
        <f>IF(F136=1,LEFT(B136,2),"")</f>
        <v>In</v>
      </c>
      <c r="I136" s="2">
        <v>744950</v>
      </c>
      <c r="J136" s="16">
        <f>I136-C136</f>
        <v>76154</v>
      </c>
      <c r="L136" t="b">
        <f>C136=K136</f>
        <v>0</v>
      </c>
      <c r="Q136" t="s">
        <v>288</v>
      </c>
      <c r="R136" t="str">
        <f>PROPER(MID(Q136,7,LEN(Q136)))</f>
        <v>Instalacion, Reparacion Y Mantenimiento De Mobiliario Y Equipo De Administracion Educacional Y Recreativo</v>
      </c>
    </row>
    <row r="137" spans="1:18" ht="15.75" customHeight="1" thickBot="1" x14ac:dyDescent="0.3">
      <c r="A137" s="9"/>
      <c r="B137" s="18" t="s">
        <v>287</v>
      </c>
      <c r="C137" s="17">
        <v>1843124</v>
      </c>
      <c r="D137" s="13"/>
      <c r="E137" s="12">
        <f>SUM(C137:C137)</f>
        <v>1843124</v>
      </c>
      <c r="F137" s="6">
        <f>IF(E137=0,"",IF(ISBLANK(B137)=FALSE,1,0))</f>
        <v>1</v>
      </c>
      <c r="G137" s="6" t="str">
        <f>IF(F137=1,LEFT(B137,1),"")</f>
        <v>I</v>
      </c>
      <c r="H137" s="6" t="str">
        <f>IF(F137=1,LEFT(B137,2),"")</f>
        <v>In</v>
      </c>
      <c r="I137" s="2">
        <v>9082683</v>
      </c>
      <c r="J137" s="16">
        <f>I137-C137</f>
        <v>7239559</v>
      </c>
      <c r="L137" t="b">
        <f>C137=K137</f>
        <v>0</v>
      </c>
      <c r="Q137" t="s">
        <v>286</v>
      </c>
      <c r="R137" t="str">
        <f>PROPER(MID(Q137,7,LEN(Q137)))</f>
        <v>Instalacion, Reparacion Y Mantenimiento De Equipo De Computo Y Tecnologia De La Informacion</v>
      </c>
    </row>
    <row r="138" spans="1:18" ht="15.75" customHeight="1" thickBot="1" x14ac:dyDescent="0.3">
      <c r="A138" s="9"/>
      <c r="B138" s="18" t="s">
        <v>285</v>
      </c>
      <c r="C138" s="17">
        <v>0</v>
      </c>
      <c r="D138" s="13"/>
      <c r="E138" s="12">
        <f>SUM(C138:C138)</f>
        <v>0</v>
      </c>
      <c r="F138" s="6" t="str">
        <f>IF(E138=0,"",IF(ISBLANK(B138)=FALSE,1,0))</f>
        <v/>
      </c>
      <c r="G138" s="6" t="str">
        <f>IF(F138=1,LEFT(B138,1),"")</f>
        <v/>
      </c>
      <c r="H138" s="6" t="str">
        <f>IF(F138=1,LEFT(B138,2),"")</f>
        <v/>
      </c>
      <c r="I138" s="2">
        <v>6000</v>
      </c>
      <c r="J138" s="16">
        <f>I138-C138</f>
        <v>6000</v>
      </c>
      <c r="L138" t="b">
        <f>C138=K138</f>
        <v>1</v>
      </c>
      <c r="Q138" t="s">
        <v>284</v>
      </c>
      <c r="R138" t="str">
        <f>PROPER(MID(Q138,7,LEN(Q138)))</f>
        <v>Instalacion, Reparacion Y Mantenimiento De Equipo E Instrumental Medico Y De Laboratorio</v>
      </c>
    </row>
    <row r="139" spans="1:18" ht="15.75" customHeight="1" thickBot="1" x14ac:dyDescent="0.3">
      <c r="A139" s="9"/>
      <c r="B139" s="18" t="s">
        <v>283</v>
      </c>
      <c r="C139" s="17">
        <v>46652186</v>
      </c>
      <c r="D139" s="13"/>
      <c r="E139" s="12">
        <f>SUM(C139:C139)</f>
        <v>46652186</v>
      </c>
      <c r="F139" s="6">
        <f>IF(E139=0,"",IF(ISBLANK(B139)=FALSE,1,0))</f>
        <v>1</v>
      </c>
      <c r="G139" s="6" t="str">
        <f>IF(F139=1,LEFT(B139,1),"")</f>
        <v>R</v>
      </c>
      <c r="H139" s="6" t="str">
        <f>IF(F139=1,LEFT(B139,2),"")</f>
        <v>Re</v>
      </c>
      <c r="I139" s="2">
        <v>55912971</v>
      </c>
      <c r="J139" s="16">
        <f>I139-C139</f>
        <v>9260785</v>
      </c>
      <c r="L139" t="b">
        <f>C139=K139</f>
        <v>0</v>
      </c>
      <c r="Q139" t="s">
        <v>282</v>
      </c>
      <c r="R139" t="str">
        <f>PROPER(MID(Q139,7,LEN(Q139)))</f>
        <v>Reparacion Y Mantenimiento De Equipo De Transporte</v>
      </c>
    </row>
    <row r="140" spans="1:18" ht="15.75" customHeight="1" thickBot="1" x14ac:dyDescent="0.3">
      <c r="A140" s="9"/>
      <c r="B140" s="18" t="s">
        <v>281</v>
      </c>
      <c r="C140" s="17">
        <v>3364256</v>
      </c>
      <c r="D140" s="13"/>
      <c r="E140" s="12">
        <f>SUM(C140:C140)</f>
        <v>3364256</v>
      </c>
      <c r="F140" s="6">
        <f>IF(E140=0,"",IF(ISBLANK(B140)=FALSE,1,0))</f>
        <v>1</v>
      </c>
      <c r="G140" s="6" t="str">
        <f>IF(F140=1,LEFT(B140,1),"")</f>
        <v>I</v>
      </c>
      <c r="H140" s="6" t="str">
        <f>IF(F140=1,LEFT(B140,2),"")</f>
        <v>In</v>
      </c>
      <c r="I140" s="2">
        <v>7404110</v>
      </c>
      <c r="J140" s="16">
        <f>I140-C140</f>
        <v>4039854</v>
      </c>
      <c r="L140" t="b">
        <f>C140=K140</f>
        <v>0</v>
      </c>
      <c r="Q140" t="s">
        <v>280</v>
      </c>
      <c r="R140" t="str">
        <f>PROPER(MID(Q140,7,LEN(Q140)))</f>
        <v>Instalacion, Reparacion Y Mantenimiento De Maquinaria Otros Equipos Y Herramienta</v>
      </c>
    </row>
    <row r="141" spans="1:18" ht="15.75" customHeight="1" thickBot="1" x14ac:dyDescent="0.3">
      <c r="A141" s="9"/>
      <c r="B141" s="18" t="s">
        <v>279</v>
      </c>
      <c r="C141" s="17">
        <v>4904937</v>
      </c>
      <c r="D141" s="13"/>
      <c r="E141" s="12">
        <f>SUM(C141:C141)</f>
        <v>4904937</v>
      </c>
      <c r="F141" s="6">
        <f>IF(E141=0,"",IF(ISBLANK(B141)=FALSE,1,0))</f>
        <v>1</v>
      </c>
      <c r="G141" s="6" t="str">
        <f>IF(F141=1,LEFT(B141,1),"")</f>
        <v>S</v>
      </c>
      <c r="H141" s="6" t="str">
        <f>IF(F141=1,LEFT(B141,2),"")</f>
        <v>Se</v>
      </c>
      <c r="I141" s="2">
        <v>4027280</v>
      </c>
      <c r="J141" s="16">
        <f>I141-C141</f>
        <v>-877657</v>
      </c>
      <c r="L141" t="b">
        <f>C141=K141</f>
        <v>0</v>
      </c>
      <c r="Q141" t="s">
        <v>278</v>
      </c>
      <c r="R141" t="str">
        <f>PROPER(MID(Q141,7,LEN(Q141)))</f>
        <v>Servicios De Limpieza Y Manejo De Desechos</v>
      </c>
    </row>
    <row r="142" spans="1:18" ht="15.75" customHeight="1" thickBot="1" x14ac:dyDescent="0.3">
      <c r="A142" s="9"/>
      <c r="B142" s="18" t="s">
        <v>277</v>
      </c>
      <c r="C142" s="17">
        <v>1176395</v>
      </c>
      <c r="D142" s="13"/>
      <c r="E142" s="12">
        <f>SUM(C142:C142)</f>
        <v>1176395</v>
      </c>
      <c r="F142" s="6">
        <f>IF(E142=0,"",IF(ISBLANK(B142)=FALSE,1,0))</f>
        <v>1</v>
      </c>
      <c r="G142" s="6" t="str">
        <f>IF(F142=1,LEFT(B142,1),"")</f>
        <v>S</v>
      </c>
      <c r="H142" s="6" t="str">
        <f>IF(F142=1,LEFT(B142,2),"")</f>
        <v>Se</v>
      </c>
      <c r="I142" s="2">
        <v>1666876</v>
      </c>
      <c r="J142" s="16">
        <f>I142-C142</f>
        <v>490481</v>
      </c>
      <c r="L142" t="b">
        <f>C142=K142</f>
        <v>0</v>
      </c>
      <c r="Q142" t="s">
        <v>276</v>
      </c>
      <c r="R142" t="str">
        <f>PROPER(MID(Q142,7,LEN(Q142)))</f>
        <v>Servicios De Jardineria Y Fumigacion</v>
      </c>
    </row>
    <row r="143" spans="1:18" ht="15.75" customHeight="1" thickBot="1" x14ac:dyDescent="0.3">
      <c r="A143" s="9"/>
      <c r="B143" s="18" t="s">
        <v>275</v>
      </c>
      <c r="C143" s="17">
        <v>0</v>
      </c>
      <c r="D143" s="13"/>
      <c r="E143" s="12"/>
      <c r="F143" s="6"/>
      <c r="G143" s="6"/>
      <c r="H143" s="6"/>
      <c r="I143" s="2">
        <v>0</v>
      </c>
      <c r="J143" s="16">
        <f>I143-C143</f>
        <v>0</v>
      </c>
      <c r="Q143" t="s">
        <v>274</v>
      </c>
      <c r="R143" t="str">
        <f>PROPER(MID(Q143,7,LEN(Q143)))</f>
        <v>Reparacion Y Mantenimiento De Equipo De Defensa Y Seguridad</v>
      </c>
    </row>
    <row r="144" spans="1:18" ht="15.75" customHeight="1" thickBot="1" x14ac:dyDescent="0.3">
      <c r="A144" s="9"/>
      <c r="B144" s="20" t="s">
        <v>273</v>
      </c>
      <c r="C144" s="17">
        <v>57832485</v>
      </c>
      <c r="D144" s="13"/>
      <c r="E144" s="12">
        <f>SUM(C144:C144)</f>
        <v>57832485</v>
      </c>
      <c r="F144" s="6">
        <f>IF(E144=0,"",IF(ISBLANK(B144)=FALSE,1,0))</f>
        <v>1</v>
      </c>
      <c r="G144" s="6" t="str">
        <f>IF(F144=1,LEFT(B144,1),"")</f>
        <v>S</v>
      </c>
      <c r="H144" s="6" t="str">
        <f>IF(F144=1,LEFT(B144,2),"")</f>
        <v>Se</v>
      </c>
      <c r="I144" s="2">
        <v>44380395</v>
      </c>
      <c r="J144" s="16">
        <f>I144-C144</f>
        <v>-13452090</v>
      </c>
      <c r="K144" s="19">
        <f>SUM(C145:C151)</f>
        <v>57832485</v>
      </c>
      <c r="L144" t="b">
        <f>C144=K144</f>
        <v>1</v>
      </c>
      <c r="P144" t="s">
        <v>272</v>
      </c>
    </row>
    <row r="145" spans="1:17" ht="15.75" customHeight="1" thickBot="1" x14ac:dyDescent="0.3">
      <c r="A145" s="9"/>
      <c r="B145" s="18" t="s">
        <v>271</v>
      </c>
      <c r="C145" s="17">
        <v>55974485</v>
      </c>
      <c r="D145" s="13"/>
      <c r="E145" s="12">
        <f>SUM(C145:C145)</f>
        <v>55974485</v>
      </c>
      <c r="F145" s="6">
        <f>IF(E145=0,"",IF(ISBLANK(B145)=FALSE,1,0))</f>
        <v>1</v>
      </c>
      <c r="G145" s="6" t="str">
        <f>IF(F145=1,LEFT(B145,1),"")</f>
        <v>D</v>
      </c>
      <c r="H145" s="6" t="str">
        <f>IF(F145=1,LEFT(B145,2),"")</f>
        <v>Di</v>
      </c>
      <c r="I145" s="2">
        <v>38323261</v>
      </c>
      <c r="J145" s="16">
        <f>I145-C145</f>
        <v>-17651224</v>
      </c>
      <c r="L145" t="b">
        <f>C145=K145</f>
        <v>0</v>
      </c>
      <c r="Q145" t="s">
        <v>270</v>
      </c>
    </row>
    <row r="146" spans="1:17" ht="26.25" thickBot="1" x14ac:dyDescent="0.3">
      <c r="A146" s="9"/>
      <c r="B146" s="33" t="s">
        <v>269</v>
      </c>
      <c r="C146" s="17">
        <v>0</v>
      </c>
      <c r="D146" s="13"/>
      <c r="E146" s="12">
        <f>SUM(C146:C146)</f>
        <v>0</v>
      </c>
      <c r="F146" s="6" t="str">
        <f>IF(E146=0,"",IF(ISBLANK(B146)=FALSE,1,0))</f>
        <v/>
      </c>
      <c r="G146" s="6" t="str">
        <f>IF(F146=1,LEFT(B146,1),"")</f>
        <v/>
      </c>
      <c r="H146" s="6" t="str">
        <f>IF(F146=1,LEFT(B146,2),"")</f>
        <v/>
      </c>
      <c r="I146" s="2">
        <v>313400</v>
      </c>
      <c r="J146" s="16">
        <f>I146-C146</f>
        <v>313400</v>
      </c>
      <c r="L146" t="b">
        <f>C146=K146</f>
        <v>1</v>
      </c>
      <c r="Q146" t="s">
        <v>268</v>
      </c>
    </row>
    <row r="147" spans="1:17" ht="15.75" customHeight="1" thickBot="1" x14ac:dyDescent="0.3">
      <c r="A147" s="9"/>
      <c r="B147" s="18" t="s">
        <v>267</v>
      </c>
      <c r="C147" s="17">
        <v>1400000</v>
      </c>
      <c r="D147" s="13"/>
      <c r="E147" s="12">
        <f>SUM(C147:C147)</f>
        <v>1400000</v>
      </c>
      <c r="F147" s="6">
        <f>IF(E147=0,"",IF(ISBLANK(B147)=FALSE,1,0))</f>
        <v>1</v>
      </c>
      <c r="G147" s="6" t="str">
        <f>IF(F147=1,LEFT(B147,1),"")</f>
        <v>S</v>
      </c>
      <c r="H147" s="6" t="str">
        <f>IF(F147=1,LEFT(B147,2),"")</f>
        <v>Se</v>
      </c>
      <c r="I147" s="2">
        <v>1452000</v>
      </c>
      <c r="J147" s="16">
        <f>I147-C147</f>
        <v>52000</v>
      </c>
      <c r="L147" t="b">
        <f>C147=K147</f>
        <v>0</v>
      </c>
      <c r="Q147" t="s">
        <v>266</v>
      </c>
    </row>
    <row r="148" spans="1:17" ht="15.75" customHeight="1" thickBot="1" x14ac:dyDescent="0.3">
      <c r="A148" s="9"/>
      <c r="B148" s="18" t="s">
        <v>265</v>
      </c>
      <c r="C148" s="17">
        <v>0</v>
      </c>
      <c r="D148" s="13"/>
      <c r="E148" s="12">
        <f>SUM(C148:C148)</f>
        <v>0</v>
      </c>
      <c r="F148" s="6" t="str">
        <f>IF(E148=0,"",IF(ISBLANK(B148)=FALSE,1,0))</f>
        <v/>
      </c>
      <c r="G148" s="6" t="str">
        <f>IF(F148=1,LEFT(B148,1),"")</f>
        <v/>
      </c>
      <c r="H148" s="6" t="str">
        <f>IF(F148=1,LEFT(B148,2),"")</f>
        <v/>
      </c>
      <c r="I148" s="2">
        <v>0</v>
      </c>
      <c r="J148" s="16">
        <f>I148-C148</f>
        <v>0</v>
      </c>
      <c r="L148" t="b">
        <f>C148=K148</f>
        <v>1</v>
      </c>
      <c r="Q148" t="s">
        <v>264</v>
      </c>
    </row>
    <row r="149" spans="1:17" ht="15.75" customHeight="1" thickBot="1" x14ac:dyDescent="0.3">
      <c r="A149" s="9"/>
      <c r="B149" s="18" t="s">
        <v>263</v>
      </c>
      <c r="C149" s="17">
        <v>108000</v>
      </c>
      <c r="D149" s="13"/>
      <c r="E149" s="12">
        <f>SUM(C149:C149)</f>
        <v>108000</v>
      </c>
      <c r="F149" s="6">
        <f>IF(E149=0,"",IF(ISBLANK(B149)=FALSE,1,0))</f>
        <v>1</v>
      </c>
      <c r="G149" s="6" t="str">
        <f>IF(F149=1,LEFT(B149,1),"")</f>
        <v>S</v>
      </c>
      <c r="H149" s="6" t="str">
        <f>IF(F149=1,LEFT(B149,2),"")</f>
        <v>Se</v>
      </c>
      <c r="I149" s="2">
        <v>58534</v>
      </c>
      <c r="J149" s="16">
        <f>I149-C149</f>
        <v>-49466</v>
      </c>
      <c r="L149" t="b">
        <f>C149=K149</f>
        <v>0</v>
      </c>
      <c r="Q149" t="s">
        <v>262</v>
      </c>
    </row>
    <row r="150" spans="1:17" ht="15.75" customHeight="1" thickBot="1" x14ac:dyDescent="0.3">
      <c r="A150" s="9"/>
      <c r="B150" s="18" t="s">
        <v>261</v>
      </c>
      <c r="C150" s="17">
        <v>0</v>
      </c>
      <c r="D150" s="13"/>
      <c r="E150" s="12">
        <f>SUM(C150:C150)</f>
        <v>0</v>
      </c>
      <c r="F150" s="6" t="str">
        <f>IF(E150=0,"",IF(ISBLANK(B150)=FALSE,1,0))</f>
        <v/>
      </c>
      <c r="G150" s="6" t="str">
        <f>IF(F150=1,LEFT(B150,1),"")</f>
        <v/>
      </c>
      <c r="H150" s="6" t="str">
        <f>IF(F150=1,LEFT(B150,2),"")</f>
        <v/>
      </c>
      <c r="I150" s="2">
        <v>0</v>
      </c>
      <c r="J150" s="16">
        <f>I150-C150</f>
        <v>0</v>
      </c>
      <c r="L150" t="b">
        <f>C150=K150</f>
        <v>1</v>
      </c>
      <c r="Q150" t="s">
        <v>260</v>
      </c>
    </row>
    <row r="151" spans="1:17" ht="15.75" customHeight="1" thickBot="1" x14ac:dyDescent="0.3">
      <c r="A151" s="39"/>
      <c r="B151" s="18" t="s">
        <v>259</v>
      </c>
      <c r="C151" s="17">
        <v>350000</v>
      </c>
      <c r="D151" s="13"/>
      <c r="E151" s="12">
        <f>SUM(C151:C151)</f>
        <v>350000</v>
      </c>
      <c r="F151" s="6">
        <f>IF(E151=0,"",IF(ISBLANK(B151)=FALSE,1,0))</f>
        <v>1</v>
      </c>
      <c r="G151" s="6" t="str">
        <f>IF(F151=1,LEFT(B151,1),"")</f>
        <v>O</v>
      </c>
      <c r="H151" s="6" t="str">
        <f>IF(F151=1,LEFT(B151,2),"")</f>
        <v>Ot</v>
      </c>
      <c r="I151" s="2">
        <v>4233200</v>
      </c>
      <c r="J151" s="16">
        <f>I151-C151</f>
        <v>3883200</v>
      </c>
      <c r="L151" t="b">
        <f>C151=K151</f>
        <v>0</v>
      </c>
      <c r="Q151" t="s">
        <v>258</v>
      </c>
    </row>
    <row r="152" spans="1:17" ht="15.75" customHeight="1" thickBot="1" x14ac:dyDescent="0.3">
      <c r="A152" s="39"/>
      <c r="B152" s="20" t="s">
        <v>257</v>
      </c>
      <c r="C152" s="17">
        <v>34334865</v>
      </c>
      <c r="D152" s="13"/>
      <c r="E152" s="12">
        <f>SUM(C152:C152)</f>
        <v>34334865</v>
      </c>
      <c r="F152" s="6">
        <f>IF(E152=0,"",IF(ISBLANK(B152)=FALSE,1,0))</f>
        <v>1</v>
      </c>
      <c r="G152" s="6" t="str">
        <f>IF(F152=1,LEFT(B152,1),"")</f>
        <v>S</v>
      </c>
      <c r="H152" s="6" t="str">
        <f>IF(F152=1,LEFT(B152,2),"")</f>
        <v>Se</v>
      </c>
      <c r="I152" s="2">
        <v>48320065</v>
      </c>
      <c r="J152" s="16">
        <f>I152-C152</f>
        <v>13985200</v>
      </c>
      <c r="K152" s="19">
        <f>SUM(C153:C158)</f>
        <v>34334865</v>
      </c>
      <c r="L152" t="b">
        <f>C152=K152</f>
        <v>1</v>
      </c>
      <c r="P152" t="s">
        <v>256</v>
      </c>
    </row>
    <row r="153" spans="1:17" ht="15.75" customHeight="1" thickBot="1" x14ac:dyDescent="0.3">
      <c r="A153" s="39"/>
      <c r="B153" s="18" t="s">
        <v>255</v>
      </c>
      <c r="C153" s="17">
        <v>9143293</v>
      </c>
      <c r="D153" s="13"/>
      <c r="E153" s="12">
        <f>SUM(C153:C153)</f>
        <v>9143293</v>
      </c>
      <c r="F153" s="6">
        <f>IF(E153=0,"",IF(ISBLANK(B153)=FALSE,1,0))</f>
        <v>1</v>
      </c>
      <c r="G153" s="6" t="str">
        <f>IF(F153=1,LEFT(B153,1),"")</f>
        <v>P</v>
      </c>
      <c r="H153" s="6" t="str">
        <f>IF(F153=1,LEFT(B153,2),"")</f>
        <v>Pa</v>
      </c>
      <c r="I153" s="2">
        <v>10444837</v>
      </c>
      <c r="J153" s="16">
        <f>I153-C153</f>
        <v>1301544</v>
      </c>
      <c r="L153" t="b">
        <f>C153=K153</f>
        <v>0</v>
      </c>
      <c r="Q153" t="s">
        <v>254</v>
      </c>
    </row>
    <row r="154" spans="1:17" ht="15.75" customHeight="1" thickBot="1" x14ac:dyDescent="0.3">
      <c r="A154" s="39"/>
      <c r="B154" s="18" t="s">
        <v>253</v>
      </c>
      <c r="C154" s="17">
        <v>6430609</v>
      </c>
      <c r="D154" s="13"/>
      <c r="E154" s="12">
        <f>SUM(C154:C154)</f>
        <v>6430609</v>
      </c>
      <c r="F154" s="6">
        <f>IF(E154=0,"",IF(ISBLANK(B154)=FALSE,1,0))</f>
        <v>1</v>
      </c>
      <c r="G154" s="6" t="str">
        <f>IF(F154=1,LEFT(B154,1),"")</f>
        <v>P</v>
      </c>
      <c r="H154" s="6" t="str">
        <f>IF(F154=1,LEFT(B154,2),"")</f>
        <v>Pa</v>
      </c>
      <c r="I154" s="2">
        <v>8873064</v>
      </c>
      <c r="J154" s="16">
        <f>I154-C154</f>
        <v>2442455</v>
      </c>
      <c r="L154" t="b">
        <f>C154=K154</f>
        <v>0</v>
      </c>
      <c r="Q154" t="s">
        <v>252</v>
      </c>
    </row>
    <row r="155" spans="1:17" ht="15.75" customHeight="1" thickBot="1" x14ac:dyDescent="0.3">
      <c r="A155" s="9"/>
      <c r="B155" s="18" t="s">
        <v>251</v>
      </c>
      <c r="C155" s="17">
        <v>17915815</v>
      </c>
      <c r="D155" s="13"/>
      <c r="E155" s="12">
        <f>SUM(C155:C155)</f>
        <v>17915815</v>
      </c>
      <c r="F155" s="6">
        <f>IF(E155=0,"",IF(ISBLANK(B155)=FALSE,1,0))</f>
        <v>1</v>
      </c>
      <c r="G155" s="6" t="str">
        <f>IF(F155=1,LEFT(B155,1),"")</f>
        <v>V</v>
      </c>
      <c r="H155" s="6" t="str">
        <f>IF(F155=1,LEFT(B155,2),"")</f>
        <v>Vi</v>
      </c>
      <c r="I155" s="2">
        <v>27618809</v>
      </c>
      <c r="J155" s="16">
        <f>I155-C155</f>
        <v>9702994</v>
      </c>
      <c r="L155" t="b">
        <f>C155=K155</f>
        <v>0</v>
      </c>
      <c r="Q155" t="s">
        <v>250</v>
      </c>
    </row>
    <row r="156" spans="1:17" ht="15.75" customHeight="1" thickBot="1" x14ac:dyDescent="0.3">
      <c r="A156" s="9"/>
      <c r="B156" s="18" t="s">
        <v>249</v>
      </c>
      <c r="C156" s="17">
        <v>272152</v>
      </c>
      <c r="D156" s="13"/>
      <c r="E156" s="12">
        <f>SUM(C156:C156)</f>
        <v>272152</v>
      </c>
      <c r="F156" s="6">
        <f>IF(E156=0,"",IF(ISBLANK(B156)=FALSE,1,0))</f>
        <v>1</v>
      </c>
      <c r="G156" s="6" t="str">
        <f>IF(F156=1,LEFT(B156,1),"")</f>
        <v>V</v>
      </c>
      <c r="H156" s="6" t="str">
        <f>IF(F156=1,LEFT(B156,2),"")</f>
        <v>Vi</v>
      </c>
      <c r="I156" s="2">
        <v>611338</v>
      </c>
      <c r="J156" s="16">
        <f>I156-C156</f>
        <v>339186</v>
      </c>
      <c r="L156" t="b">
        <f>C156=K156</f>
        <v>0</v>
      </c>
      <c r="Q156" t="s">
        <v>248</v>
      </c>
    </row>
    <row r="157" spans="1:17" ht="15.75" customHeight="1" thickBot="1" x14ac:dyDescent="0.3">
      <c r="A157" s="9"/>
      <c r="B157" s="18" t="s">
        <v>247</v>
      </c>
      <c r="C157" s="17">
        <v>3948</v>
      </c>
      <c r="D157" s="13"/>
      <c r="E157" s="12">
        <f>SUM(C157:C157)</f>
        <v>3948</v>
      </c>
      <c r="F157" s="6">
        <f>IF(E157=0,"",IF(ISBLANK(B157)=FALSE,1,0))</f>
        <v>1</v>
      </c>
      <c r="G157" s="6" t="str">
        <f>IF(F157=1,LEFT(B157,1),"")</f>
        <v>S</v>
      </c>
      <c r="H157" s="6" t="str">
        <f>IF(F157=1,LEFT(B157,2),"")</f>
        <v>Se</v>
      </c>
      <c r="I157" s="2">
        <v>4200</v>
      </c>
      <c r="J157" s="16">
        <f>I157-C157</f>
        <v>252</v>
      </c>
      <c r="L157" t="b">
        <f>C157=K157</f>
        <v>0</v>
      </c>
      <c r="Q157" t="s">
        <v>246</v>
      </c>
    </row>
    <row r="158" spans="1:17" ht="15.75" customHeight="1" thickBot="1" x14ac:dyDescent="0.3">
      <c r="A158" s="9"/>
      <c r="B158" s="18" t="s">
        <v>245</v>
      </c>
      <c r="C158" s="17">
        <v>569048</v>
      </c>
      <c r="D158" s="13"/>
      <c r="E158" s="12">
        <f>SUM(C158:C158)</f>
        <v>569048</v>
      </c>
      <c r="F158" s="6">
        <f>IF(E158=0,"",IF(ISBLANK(B158)=FALSE,1,0))</f>
        <v>1</v>
      </c>
      <c r="G158" s="6" t="str">
        <f>IF(F158=1,LEFT(B158,1),"")</f>
        <v>O</v>
      </c>
      <c r="H158" s="6" t="str">
        <f>IF(F158=1,LEFT(B158,2),"")</f>
        <v>Ot</v>
      </c>
      <c r="I158" s="2">
        <v>767817</v>
      </c>
      <c r="J158" s="16">
        <f>I158-C158</f>
        <v>198769</v>
      </c>
      <c r="L158" t="b">
        <f>C158=K158</f>
        <v>0</v>
      </c>
      <c r="Q158" t="s">
        <v>244</v>
      </c>
    </row>
    <row r="159" spans="1:17" ht="15.75" customHeight="1" thickBot="1" x14ac:dyDescent="0.3">
      <c r="A159" s="9"/>
      <c r="B159" s="20" t="s">
        <v>243</v>
      </c>
      <c r="C159" s="17">
        <v>34403360</v>
      </c>
      <c r="D159" s="13"/>
      <c r="E159" s="12">
        <f>SUM(C159:C159)</f>
        <v>34403360</v>
      </c>
      <c r="F159" s="6">
        <f>IF(E159=0,"",IF(ISBLANK(B159)=FALSE,1,0))</f>
        <v>1</v>
      </c>
      <c r="G159" s="6" t="str">
        <f>IF(F159=1,LEFT(B159,1),"")</f>
        <v>S</v>
      </c>
      <c r="H159" s="6" t="str">
        <f>IF(F159=1,LEFT(B159,2),"")</f>
        <v>Se</v>
      </c>
      <c r="I159" s="2">
        <v>47312355</v>
      </c>
      <c r="J159" s="16">
        <f>I159-C159</f>
        <v>12908995</v>
      </c>
      <c r="K159" s="19">
        <f>SUM(C160:C164)</f>
        <v>34403360</v>
      </c>
      <c r="L159" t="b">
        <f>C159=K159</f>
        <v>1</v>
      </c>
      <c r="P159" t="s">
        <v>242</v>
      </c>
    </row>
    <row r="160" spans="1:17" ht="15.75" customHeight="1" thickBot="1" x14ac:dyDescent="0.3">
      <c r="A160" s="9"/>
      <c r="B160" s="18" t="s">
        <v>241</v>
      </c>
      <c r="C160" s="17">
        <v>1000849</v>
      </c>
      <c r="D160" s="13"/>
      <c r="E160" s="12">
        <f>SUM(C160:C160)</f>
        <v>1000849</v>
      </c>
      <c r="F160" s="6">
        <f>IF(E160=0,"",IF(ISBLANK(B160)=FALSE,1,0))</f>
        <v>1</v>
      </c>
      <c r="G160" s="6" t="str">
        <f>IF(F160=1,LEFT(B160,1),"")</f>
        <v>G</v>
      </c>
      <c r="H160" s="6" t="str">
        <f>IF(F160=1,LEFT(B160,2),"")</f>
        <v>Ga</v>
      </c>
      <c r="I160" s="2">
        <v>1023523</v>
      </c>
      <c r="J160" s="16">
        <f>I160-C160</f>
        <v>22674</v>
      </c>
      <c r="L160" t="b">
        <f>C160=K160</f>
        <v>0</v>
      </c>
      <c r="Q160" t="s">
        <v>240</v>
      </c>
    </row>
    <row r="161" spans="1:19" ht="15.75" customHeight="1" thickBot="1" x14ac:dyDescent="0.3">
      <c r="A161" s="9"/>
      <c r="B161" s="18" t="s">
        <v>239</v>
      </c>
      <c r="C161" s="17">
        <v>32827467</v>
      </c>
      <c r="D161" s="13"/>
      <c r="E161" s="12">
        <f>SUM(C161:C161)</f>
        <v>32827467</v>
      </c>
      <c r="F161" s="6">
        <f>IF(E161=0,"",IF(ISBLANK(B161)=FALSE,1,0))</f>
        <v>1</v>
      </c>
      <c r="G161" s="6" t="str">
        <f>IF(F161=1,LEFT(B161,1),"")</f>
        <v>G</v>
      </c>
      <c r="H161" s="6" t="str">
        <f>IF(F161=1,LEFT(B161,2),"")</f>
        <v>Ga</v>
      </c>
      <c r="I161" s="2">
        <v>45474561</v>
      </c>
      <c r="J161" s="16">
        <f>I161-C161</f>
        <v>12647094</v>
      </c>
      <c r="L161" t="b">
        <f>C161=K161</f>
        <v>0</v>
      </c>
      <c r="Q161" t="s">
        <v>238</v>
      </c>
    </row>
    <row r="162" spans="1:19" ht="15.75" customHeight="1" thickBot="1" x14ac:dyDescent="0.3">
      <c r="A162" s="9"/>
      <c r="B162" s="18" t="s">
        <v>237</v>
      </c>
      <c r="C162" s="17">
        <v>271516</v>
      </c>
      <c r="D162" s="13"/>
      <c r="E162" s="12">
        <f>SUM(C162:C162)</f>
        <v>271516</v>
      </c>
      <c r="F162" s="6">
        <f>IF(E162=0,"",IF(ISBLANK(B162)=FALSE,1,0))</f>
        <v>1</v>
      </c>
      <c r="G162" s="6" t="str">
        <f>IF(F162=1,LEFT(B162,1),"")</f>
        <v>C</v>
      </c>
      <c r="H162" s="6" t="str">
        <f>IF(F162=1,LEFT(B162,2),"")</f>
        <v>Co</v>
      </c>
      <c r="I162" s="2">
        <v>317729</v>
      </c>
      <c r="J162" s="16">
        <f>I162-C162</f>
        <v>46213</v>
      </c>
      <c r="L162" t="b">
        <f>C162=K162</f>
        <v>0</v>
      </c>
      <c r="Q162" t="s">
        <v>236</v>
      </c>
    </row>
    <row r="163" spans="1:19" ht="15.75" customHeight="1" thickBot="1" x14ac:dyDescent="0.3">
      <c r="A163" s="9"/>
      <c r="B163" s="18" t="s">
        <v>235</v>
      </c>
      <c r="C163" s="17">
        <v>192000</v>
      </c>
      <c r="D163" s="13"/>
      <c r="E163" s="12">
        <f>SUM(C163:C163)</f>
        <v>192000</v>
      </c>
      <c r="F163" s="6">
        <f>IF(E163=0,"",IF(ISBLANK(B163)=FALSE,1,0))</f>
        <v>1</v>
      </c>
      <c r="G163" s="6" t="str">
        <f>IF(F163=1,LEFT(B163,1),"")</f>
        <v>E</v>
      </c>
      <c r="H163" s="6" t="str">
        <f>IF(F163=1,LEFT(B163,2),"")</f>
        <v>Ex</v>
      </c>
      <c r="I163" s="2">
        <v>57964</v>
      </c>
      <c r="J163" s="16">
        <f>I163-C163</f>
        <v>-134036</v>
      </c>
      <c r="L163" t="b">
        <f>C163=K163</f>
        <v>0</v>
      </c>
      <c r="Q163" t="s">
        <v>234</v>
      </c>
    </row>
    <row r="164" spans="1:19" ht="15.75" customHeight="1" thickBot="1" x14ac:dyDescent="0.3">
      <c r="A164" s="9"/>
      <c r="B164" s="18" t="s">
        <v>233</v>
      </c>
      <c r="C164" s="17">
        <v>111528</v>
      </c>
      <c r="D164" s="13"/>
      <c r="E164" s="12">
        <f>SUM(C164:C164)</f>
        <v>111528</v>
      </c>
      <c r="F164" s="6">
        <f>IF(E164=0,"",IF(ISBLANK(B164)=FALSE,1,0))</f>
        <v>1</v>
      </c>
      <c r="G164" s="6" t="str">
        <f>IF(F164=1,LEFT(B164,1),"")</f>
        <v>G</v>
      </c>
      <c r="H164" s="6" t="str">
        <f>IF(F164=1,LEFT(B164,2),"")</f>
        <v>Ga</v>
      </c>
      <c r="I164" s="2">
        <v>438578</v>
      </c>
      <c r="J164" s="16">
        <f>I164-C164</f>
        <v>327050</v>
      </c>
      <c r="L164" t="b">
        <f>C164=K164</f>
        <v>0</v>
      </c>
      <c r="Q164" t="s">
        <v>232</v>
      </c>
    </row>
    <row r="165" spans="1:19" ht="15.75" customHeight="1" thickBot="1" x14ac:dyDescent="0.3">
      <c r="A165" s="9"/>
      <c r="B165" s="20" t="s">
        <v>222</v>
      </c>
      <c r="C165" s="17">
        <v>14377963</v>
      </c>
      <c r="D165" s="13"/>
      <c r="E165" s="12">
        <f>SUM(C165:C165)</f>
        <v>14377963</v>
      </c>
      <c r="F165" s="6">
        <f>IF(E165=0,"",IF(ISBLANK(B165)=FALSE,1,0))</f>
        <v>1</v>
      </c>
      <c r="G165" s="6" t="str">
        <f>IF(F165=1,LEFT(B165,1),"")</f>
        <v>O</v>
      </c>
      <c r="H165" s="6" t="str">
        <f>IF(F165=1,LEFT(B165,2),"")</f>
        <v>Ot</v>
      </c>
      <c r="I165" s="2">
        <v>15229173</v>
      </c>
      <c r="J165" s="16">
        <f>I165-C165</f>
        <v>851210</v>
      </c>
      <c r="K165" s="19">
        <f>SUM(C166:C170)</f>
        <v>14377963</v>
      </c>
      <c r="L165" t="b">
        <f>C165=K165</f>
        <v>1</v>
      </c>
      <c r="P165" t="s">
        <v>231</v>
      </c>
    </row>
    <row r="166" spans="1:19" ht="15.75" customHeight="1" thickBot="1" x14ac:dyDescent="0.3">
      <c r="A166" s="9"/>
      <c r="B166" s="18" t="s">
        <v>230</v>
      </c>
      <c r="C166" s="17">
        <v>6569312</v>
      </c>
      <c r="D166" s="13"/>
      <c r="E166" s="12">
        <f>SUM(C166:C166)</f>
        <v>6569312</v>
      </c>
      <c r="F166" s="6">
        <f>IF(E166=0,"",IF(ISBLANK(B166)=FALSE,1,0))</f>
        <v>1</v>
      </c>
      <c r="G166" s="6" t="str">
        <f>IF(F166=1,LEFT(B166,1),"")</f>
        <v>S</v>
      </c>
      <c r="H166" s="6" t="str">
        <f>IF(F166=1,LEFT(B166,2),"")</f>
        <v>Se</v>
      </c>
      <c r="I166" s="2">
        <v>8761028</v>
      </c>
      <c r="J166" s="16">
        <f>I166-C166</f>
        <v>2191716</v>
      </c>
      <c r="L166" t="b">
        <f>C166=K166</f>
        <v>0</v>
      </c>
      <c r="Q166" t="s">
        <v>229</v>
      </c>
    </row>
    <row r="167" spans="1:19" ht="15.75" customHeight="1" thickBot="1" x14ac:dyDescent="0.3">
      <c r="A167" s="9"/>
      <c r="B167" s="18" t="s">
        <v>228</v>
      </c>
      <c r="C167" s="17">
        <v>5333461</v>
      </c>
      <c r="D167" s="13"/>
      <c r="E167" s="12">
        <f>SUM(C167:C167)</f>
        <v>5333461</v>
      </c>
      <c r="F167" s="6">
        <f>IF(E167=0,"",IF(ISBLANK(B167)=FALSE,1,0))</f>
        <v>1</v>
      </c>
      <c r="G167" s="6" t="str">
        <f>IF(F167=1,LEFT(B167,1),"")</f>
        <v>I</v>
      </c>
      <c r="H167" s="6" t="str">
        <f>IF(F167=1,LEFT(B167,2),"")</f>
        <v>Im</v>
      </c>
      <c r="I167" s="2">
        <v>3948519</v>
      </c>
      <c r="J167" s="16">
        <f>I167-C167</f>
        <v>-1384942</v>
      </c>
      <c r="L167" t="b">
        <f>C167=K167</f>
        <v>0</v>
      </c>
      <c r="Q167" t="s">
        <v>227</v>
      </c>
    </row>
    <row r="168" spans="1:19" s="24" customFormat="1" ht="15.75" customHeight="1" thickBot="1" x14ac:dyDescent="0.3">
      <c r="A168" s="9"/>
      <c r="B168" s="18" t="s">
        <v>226</v>
      </c>
      <c r="C168" s="17">
        <v>10000</v>
      </c>
      <c r="D168" s="13"/>
      <c r="E168" s="12">
        <f>SUM(C168:C168)</f>
        <v>10000</v>
      </c>
      <c r="F168" s="6">
        <f>IF(E168=0,"",IF(ISBLANK(B168)=FALSE,1,0))</f>
        <v>1</v>
      </c>
      <c r="G168" s="6"/>
      <c r="H168" s="6"/>
      <c r="I168" s="2">
        <v>10000</v>
      </c>
      <c r="J168" s="16">
        <f>I168-C168</f>
        <v>0</v>
      </c>
      <c r="K168" s="1"/>
      <c r="L168" t="b">
        <f>C168=K168</f>
        <v>0</v>
      </c>
      <c r="M168"/>
      <c r="N168"/>
      <c r="O168"/>
      <c r="P168"/>
      <c r="Q168" t="s">
        <v>225</v>
      </c>
      <c r="R168"/>
      <c r="S168"/>
    </row>
    <row r="169" spans="1:19" ht="15.75" customHeight="1" thickBot="1" x14ac:dyDescent="0.3">
      <c r="A169" s="9"/>
      <c r="B169" s="18" t="s">
        <v>224</v>
      </c>
      <c r="C169" s="17">
        <v>1356774</v>
      </c>
      <c r="D169" s="13"/>
      <c r="E169" s="12">
        <f>SUM(C169:C169)</f>
        <v>1356774</v>
      </c>
      <c r="F169" s="6">
        <f>IF(E169=0,"",IF(ISBLANK(B169)=FALSE,1,0))</f>
        <v>1</v>
      </c>
      <c r="G169" s="6" t="str">
        <f>IF(F169=1,LEFT(B169,1),"")</f>
        <v>O</v>
      </c>
      <c r="H169" s="6" t="str">
        <f>IF(F169=1,LEFT(B169,2),"")</f>
        <v>Ot</v>
      </c>
      <c r="I169" s="2">
        <v>874317</v>
      </c>
      <c r="J169" s="16">
        <f>I169-C169</f>
        <v>-482457</v>
      </c>
      <c r="L169" t="b">
        <f>C169=K169</f>
        <v>0</v>
      </c>
      <c r="Q169" t="s">
        <v>223</v>
      </c>
      <c r="S169" s="24"/>
    </row>
    <row r="170" spans="1:19" ht="15.75" customHeight="1" thickBot="1" x14ac:dyDescent="0.3">
      <c r="A170" s="32"/>
      <c r="B170" s="18" t="s">
        <v>222</v>
      </c>
      <c r="C170" s="17">
        <v>1108416</v>
      </c>
      <c r="D170" s="13"/>
      <c r="E170" s="12">
        <f>SUM(C170:C170)</f>
        <v>1108416</v>
      </c>
      <c r="F170" s="6">
        <f>IF(E170=0,"",IF(ISBLANK(B170)=FALSE,1,0))</f>
        <v>1</v>
      </c>
      <c r="G170" s="6" t="str">
        <f>IF(F170=1,LEFT(B170,1),"")</f>
        <v>O</v>
      </c>
      <c r="H170" s="6" t="str">
        <f>IF(F170=1,LEFT(B170,2),"")</f>
        <v>Ot</v>
      </c>
      <c r="I170" s="2">
        <v>1635309</v>
      </c>
      <c r="J170" s="16">
        <f>I170-C170</f>
        <v>526893</v>
      </c>
      <c r="L170" t="b">
        <f>C170=K170</f>
        <v>0</v>
      </c>
      <c r="M170" s="24"/>
      <c r="N170" s="24"/>
      <c r="Q170" t="s">
        <v>221</v>
      </c>
    </row>
    <row r="171" spans="1:19" ht="15.75" customHeight="1" thickBot="1" x14ac:dyDescent="0.3">
      <c r="A171" s="9"/>
      <c r="B171" s="31" t="s">
        <v>220</v>
      </c>
      <c r="C171" s="30">
        <v>11205547374</v>
      </c>
      <c r="D171" s="29"/>
      <c r="E171" s="28">
        <f>SUM(C171:C171)</f>
        <v>11205547374</v>
      </c>
      <c r="F171" s="27">
        <f>IF(E171=0,"",IF(ISBLANK(B171)=FALSE,1,0))</f>
        <v>1</v>
      </c>
      <c r="G171" s="27" t="str">
        <f>IF(F171=1,LEFT(B171,1),"")</f>
        <v>T</v>
      </c>
      <c r="H171" s="27" t="str">
        <f>IF(F171=1,LEFT(B171,2),"")</f>
        <v>Tr</v>
      </c>
      <c r="I171" s="26">
        <v>10720736826</v>
      </c>
      <c r="J171" s="16">
        <f>I171-C171</f>
        <v>-484810548</v>
      </c>
      <c r="K171" s="25"/>
      <c r="L171" s="24" t="b">
        <f>C171=K171</f>
        <v>0</v>
      </c>
      <c r="O171" s="24" t="s">
        <v>219</v>
      </c>
      <c r="P171" s="24"/>
      <c r="Q171" s="24"/>
      <c r="R171" s="24"/>
    </row>
    <row r="172" spans="1:19" ht="15.75" customHeight="1" thickBot="1" x14ac:dyDescent="0.3">
      <c r="A172" s="9"/>
      <c r="B172" s="20" t="s">
        <v>218</v>
      </c>
      <c r="C172" s="17">
        <v>8733342716</v>
      </c>
      <c r="D172" s="13"/>
      <c r="E172" s="12">
        <f>SUM(C172:C172)</f>
        <v>8733342716</v>
      </c>
      <c r="F172" s="6">
        <f>IF(E172=0,"",IF(ISBLANK(B172)=FALSE,1,0))</f>
        <v>1</v>
      </c>
      <c r="G172" s="6" t="str">
        <f>IF(F172=1,LEFT(B172,1),"")</f>
        <v>T</v>
      </c>
      <c r="H172" s="6" t="str">
        <f>IF(F172=1,LEFT(B172,2),"")</f>
        <v>Tr</v>
      </c>
      <c r="I172" s="2">
        <v>8533342352</v>
      </c>
      <c r="J172" s="16">
        <f>I172-C172</f>
        <v>-200000364</v>
      </c>
      <c r="K172" s="19">
        <f>SUM(C173:C176)</f>
        <v>8733342716</v>
      </c>
      <c r="L172" t="b">
        <f>C172=K172</f>
        <v>1</v>
      </c>
      <c r="P172" t="s">
        <v>217</v>
      </c>
    </row>
    <row r="173" spans="1:19" ht="15.75" customHeight="1" thickBot="1" x14ac:dyDescent="0.3">
      <c r="A173" s="9"/>
      <c r="B173" s="18" t="s">
        <v>216</v>
      </c>
      <c r="C173" s="17">
        <v>391492060</v>
      </c>
      <c r="D173" s="13"/>
      <c r="E173" s="12">
        <f>SUM(C173:C173)</f>
        <v>391492060</v>
      </c>
      <c r="F173" s="6">
        <f>IF(E173=0,"",IF(ISBLANK(B173)=FALSE,1,0))</f>
        <v>1</v>
      </c>
      <c r="G173" s="6" t="str">
        <f>IF(F173=1,LEFT(B173,1),"")</f>
        <v>A</v>
      </c>
      <c r="H173" s="6" t="str">
        <f>IF(F173=1,LEFT(B173,2),"")</f>
        <v>As</v>
      </c>
      <c r="I173" s="2">
        <v>306579614</v>
      </c>
      <c r="J173" s="16">
        <f>I173-C173</f>
        <v>-84912446</v>
      </c>
      <c r="L173" t="b">
        <f>C173=K173</f>
        <v>0</v>
      </c>
      <c r="Q173" t="s">
        <v>215</v>
      </c>
    </row>
    <row r="174" spans="1:19" ht="15.75" customHeight="1" thickBot="1" x14ac:dyDescent="0.3">
      <c r="A174" s="9"/>
      <c r="B174" s="18" t="s">
        <v>214</v>
      </c>
      <c r="C174" s="17">
        <v>471962986</v>
      </c>
      <c r="D174" s="13"/>
      <c r="E174" s="12">
        <f>SUM(C174:C174)</f>
        <v>471962986</v>
      </c>
      <c r="F174" s="6">
        <f>IF(E174=0,"",IF(ISBLANK(B174)=FALSE,1,0))</f>
        <v>1</v>
      </c>
      <c r="G174" s="6" t="str">
        <f>IF(F174=1,LEFT(B174,1),"")</f>
        <v>A</v>
      </c>
      <c r="H174" s="6" t="str">
        <f>IF(F174=1,LEFT(B174,2),"")</f>
        <v>As</v>
      </c>
      <c r="I174" s="2">
        <v>456000000</v>
      </c>
      <c r="J174" s="16">
        <f>I174-C174</f>
        <v>-15962986</v>
      </c>
      <c r="L174" t="b">
        <f>C174=K174</f>
        <v>0</v>
      </c>
      <c r="Q174" t="s">
        <v>213</v>
      </c>
    </row>
    <row r="175" spans="1:19" ht="15.75" customHeight="1" thickBot="1" x14ac:dyDescent="0.3">
      <c r="A175" s="9"/>
      <c r="B175" s="18" t="s">
        <v>212</v>
      </c>
      <c r="C175" s="17">
        <v>2250084518</v>
      </c>
      <c r="D175" s="13"/>
      <c r="E175" s="12">
        <f>SUM(C175:C175)</f>
        <v>2250084518</v>
      </c>
      <c r="F175" s="6">
        <f>IF(E175=0,"",IF(ISBLANK(B175)=FALSE,1,0))</f>
        <v>1</v>
      </c>
      <c r="G175" s="6" t="str">
        <f>IF(F175=1,LEFT(B175,1),"")</f>
        <v>A</v>
      </c>
      <c r="H175" s="6" t="str">
        <f>IF(F175=1,LEFT(B175,2),"")</f>
        <v>As</v>
      </c>
      <c r="I175" s="2">
        <v>2093631448</v>
      </c>
      <c r="J175" s="16">
        <f>I175-C175</f>
        <v>-156453070</v>
      </c>
      <c r="L175" t="b">
        <f>C175=K175</f>
        <v>0</v>
      </c>
      <c r="Q175" t="s">
        <v>211</v>
      </c>
    </row>
    <row r="176" spans="1:19" ht="15.75" customHeight="1" thickBot="1" x14ac:dyDescent="0.3">
      <c r="A176" s="9"/>
      <c r="B176" s="18" t="s">
        <v>210</v>
      </c>
      <c r="C176" s="17">
        <v>5619803152</v>
      </c>
      <c r="D176" s="13"/>
      <c r="E176" s="12">
        <f>SUM(C176:C176)</f>
        <v>5619803152</v>
      </c>
      <c r="F176" s="6">
        <f>IF(E176=0,"",IF(ISBLANK(B176)=FALSE,1,0))</f>
        <v>1</v>
      </c>
      <c r="G176" s="6" t="str">
        <f>IF(F176=1,LEFT(B176,1),"")</f>
        <v>T</v>
      </c>
      <c r="H176" s="6" t="str">
        <f>IF(F176=1,LEFT(B176,2),"")</f>
        <v>Tr</v>
      </c>
      <c r="I176" s="2">
        <v>5677131290</v>
      </c>
      <c r="J176" s="16">
        <f>I176-C176</f>
        <v>57328138</v>
      </c>
      <c r="L176" t="b">
        <f>C176=K176</f>
        <v>0</v>
      </c>
      <c r="Q176" t="s">
        <v>209</v>
      </c>
    </row>
    <row r="177" spans="1:18" ht="15.75" customHeight="1" thickBot="1" x14ac:dyDescent="0.3">
      <c r="A177" s="9"/>
      <c r="B177" s="20" t="s">
        <v>207</v>
      </c>
      <c r="C177" s="17">
        <v>1000000</v>
      </c>
      <c r="D177" s="13"/>
      <c r="E177" s="12">
        <f>SUM(C177:C177)</f>
        <v>1000000</v>
      </c>
      <c r="F177" s="6">
        <f>IF(E177=0,"",IF(ISBLANK(B177)=FALSE,1,0))</f>
        <v>1</v>
      </c>
      <c r="G177" s="6" t="str">
        <f>IF(F177=1,LEFT(B177,1),"")</f>
        <v>T</v>
      </c>
      <c r="H177" s="6" t="str">
        <f>IF(F177=1,LEFT(B177,2),"")</f>
        <v>Tr</v>
      </c>
      <c r="I177" s="2">
        <v>1057951</v>
      </c>
      <c r="J177" s="16">
        <f>I177-C177</f>
        <v>57951</v>
      </c>
      <c r="K177" s="19">
        <f>SUM(C178:C179)</f>
        <v>1000000</v>
      </c>
      <c r="L177" t="b">
        <f>C177=K177</f>
        <v>1</v>
      </c>
      <c r="P177" t="s">
        <v>208</v>
      </c>
    </row>
    <row r="178" spans="1:18" ht="15.75" customHeight="1" thickBot="1" x14ac:dyDescent="0.3">
      <c r="A178" s="9"/>
      <c r="B178" s="18" t="s">
        <v>207</v>
      </c>
      <c r="C178" s="17">
        <v>1000000</v>
      </c>
      <c r="D178" s="13"/>
      <c r="E178" s="12">
        <f>SUM(C178:C178)</f>
        <v>1000000</v>
      </c>
      <c r="F178" s="6">
        <f>IF(E178=0,"",IF(ISBLANK(B178)=FALSE,1,0))</f>
        <v>1</v>
      </c>
      <c r="G178" s="6" t="str">
        <f>IF(F178=1,LEFT(B178,1),"")</f>
        <v>T</v>
      </c>
      <c r="H178" s="6" t="str">
        <f>IF(F178=1,LEFT(B178,2),"")</f>
        <v>Tr</v>
      </c>
      <c r="I178" s="2">
        <v>1057951</v>
      </c>
      <c r="J178" s="16">
        <f>I178-C178</f>
        <v>57951</v>
      </c>
      <c r="L178" t="b">
        <f>C178=K178</f>
        <v>0</v>
      </c>
      <c r="Q178" t="s">
        <v>206</v>
      </c>
    </row>
    <row r="179" spans="1:18" ht="15.75" customHeight="1" thickBot="1" x14ac:dyDescent="0.3">
      <c r="A179" s="9"/>
      <c r="B179" s="18" t="s">
        <v>205</v>
      </c>
      <c r="C179" s="17">
        <v>0</v>
      </c>
      <c r="D179" s="13"/>
      <c r="E179" s="12">
        <f>SUM(C179:C179)</f>
        <v>0</v>
      </c>
      <c r="F179" s="6" t="str">
        <f>IF(E179=0,"",IF(ISBLANK(B179)=FALSE,1,0))</f>
        <v/>
      </c>
      <c r="G179" s="6" t="str">
        <f>IF(F179=1,LEFT(B179,1),"")</f>
        <v/>
      </c>
      <c r="H179" s="6" t="str">
        <f>IF(F179=1,LEFT(B179,2),"")</f>
        <v/>
      </c>
      <c r="I179" s="2">
        <v>0</v>
      </c>
      <c r="J179" s="16">
        <f>I179-C179</f>
        <v>0</v>
      </c>
      <c r="L179" t="b">
        <f>C179=K179</f>
        <v>1</v>
      </c>
      <c r="Q179" t="s">
        <v>204</v>
      </c>
    </row>
    <row r="180" spans="1:18" ht="15.75" customHeight="1" thickBot="1" x14ac:dyDescent="0.3">
      <c r="A180" s="9"/>
      <c r="B180" s="20" t="s">
        <v>203</v>
      </c>
      <c r="C180" s="17">
        <v>1004002196</v>
      </c>
      <c r="D180" s="13"/>
      <c r="E180" s="12">
        <f>SUM(C180:C180)</f>
        <v>1004002196</v>
      </c>
      <c r="F180" s="6">
        <f>IF(E180=0,"",IF(ISBLANK(B180)=FALSE,1,0))</f>
        <v>1</v>
      </c>
      <c r="G180" s="6" t="str">
        <f>IF(F180=1,LEFT(B180,1),"")</f>
        <v>S</v>
      </c>
      <c r="H180" s="6" t="str">
        <f>IF(F180=1,LEFT(B180,2),"")</f>
        <v>Su</v>
      </c>
      <c r="I180" s="2">
        <v>781170602</v>
      </c>
      <c r="J180" s="16">
        <f>I180-C180</f>
        <v>-222831594</v>
      </c>
      <c r="K180" s="19">
        <f>SUM(C181)</f>
        <v>0</v>
      </c>
      <c r="L180" t="b">
        <f>C180=K180</f>
        <v>0</v>
      </c>
      <c r="P180" t="s">
        <v>202</v>
      </c>
    </row>
    <row r="181" spans="1:18" ht="15.75" customHeight="1" thickBot="1" x14ac:dyDescent="0.3">
      <c r="A181" s="9"/>
      <c r="B181" s="18" t="s">
        <v>201</v>
      </c>
      <c r="C181" s="17">
        <v>0</v>
      </c>
      <c r="D181" s="13"/>
      <c r="E181" s="12">
        <f>SUM(C181:C181)</f>
        <v>0</v>
      </c>
      <c r="F181" s="6" t="str">
        <f>IF(E181=0,"",IF(ISBLANK(B181)=FALSE,1,0))</f>
        <v/>
      </c>
      <c r="G181" s="6" t="str">
        <f>IF(F181=1,LEFT(B181,1),"")</f>
        <v/>
      </c>
      <c r="H181" s="6" t="str">
        <f>IF(F181=1,LEFT(B181,2),"")</f>
        <v/>
      </c>
      <c r="I181" s="2">
        <v>0</v>
      </c>
      <c r="J181" s="16">
        <f>I181-C181</f>
        <v>0</v>
      </c>
      <c r="K181" s="19">
        <f>SUM(C182)</f>
        <v>0</v>
      </c>
      <c r="L181" t="b">
        <f>C181=K181</f>
        <v>1</v>
      </c>
      <c r="Q181" t="s">
        <v>200</v>
      </c>
      <c r="R181" t="str">
        <f>PROPER(MID(Q181,7,LEN(Q181)))</f>
        <v>Subsidios A La Inversion</v>
      </c>
    </row>
    <row r="182" spans="1:18" ht="15.75" customHeight="1" thickBot="1" x14ac:dyDescent="0.3">
      <c r="A182" s="9"/>
      <c r="B182" s="18" t="s">
        <v>199</v>
      </c>
      <c r="C182" s="36">
        <v>0</v>
      </c>
      <c r="D182" s="13"/>
      <c r="E182" s="12"/>
      <c r="F182" s="6" t="str">
        <f>IF(E182=0,"",IF(ISBLANK(B182)=FALSE,1,0))</f>
        <v/>
      </c>
      <c r="G182" s="6" t="str">
        <f>IF(F182=1,LEFT(B182,1),"")</f>
        <v/>
      </c>
      <c r="H182" s="6" t="str">
        <f>IF(F182=1,LEFT(B182,2),"")</f>
        <v/>
      </c>
      <c r="I182" s="2">
        <v>0</v>
      </c>
      <c r="J182" s="16">
        <f>I182-C182</f>
        <v>0</v>
      </c>
      <c r="K182" s="19">
        <f>SUM(C183)</f>
        <v>1004002196</v>
      </c>
      <c r="L182" t="b">
        <f>C182=K182</f>
        <v>0</v>
      </c>
      <c r="Q182" s="3" t="s">
        <v>198</v>
      </c>
      <c r="R182" t="str">
        <f>PROPER(MID(Q182,7,LEN(Q182)))</f>
        <v>Subsidios A Municipios</v>
      </c>
    </row>
    <row r="183" spans="1:18" ht="15.75" customHeight="1" thickBot="1" x14ac:dyDescent="0.3">
      <c r="A183" s="9"/>
      <c r="B183" s="18" t="s">
        <v>197</v>
      </c>
      <c r="C183" s="17">
        <v>1004002196</v>
      </c>
      <c r="D183" s="13"/>
      <c r="E183" s="12"/>
      <c r="F183" s="6" t="str">
        <f>IF(E183=0,"",IF(ISBLANK(B183)=FALSE,1,0))</f>
        <v/>
      </c>
      <c r="G183" s="6" t="str">
        <f>IF(F183=1,LEFT(B183,1),"")</f>
        <v/>
      </c>
      <c r="H183" s="6" t="str">
        <f>IF(F183=1,LEFT(B183,2),"")</f>
        <v/>
      </c>
      <c r="I183" s="2">
        <v>781170602</v>
      </c>
      <c r="J183" s="16">
        <f>I183-C183</f>
        <v>-222831594</v>
      </c>
      <c r="K183" s="19"/>
      <c r="L183" t="b">
        <f>C183=K183</f>
        <v>0</v>
      </c>
      <c r="Q183" s="38" t="s">
        <v>196</v>
      </c>
      <c r="R183" t="str">
        <f>PROPER(MID(Q183,7,LEN(Q183)))</f>
        <v>Otros Subsidios</v>
      </c>
    </row>
    <row r="184" spans="1:18" ht="15.75" customHeight="1" thickBot="1" x14ac:dyDescent="0.3">
      <c r="A184" s="9"/>
      <c r="B184" s="20" t="s">
        <v>195</v>
      </c>
      <c r="C184" s="17">
        <v>532176400</v>
      </c>
      <c r="D184" s="13"/>
      <c r="E184" s="12">
        <f>SUM(C184:C184)</f>
        <v>532176400</v>
      </c>
      <c r="F184" s="6">
        <f>IF(E184=0,"",IF(ISBLANK(B184)=FALSE,1,0))</f>
        <v>1</v>
      </c>
      <c r="G184" s="6" t="str">
        <f>IF(F184=1,LEFT(B184,1),"")</f>
        <v>A</v>
      </c>
      <c r="H184" s="6" t="str">
        <f>IF(F184=1,LEFT(B184,2),"")</f>
        <v>Ay</v>
      </c>
      <c r="I184" s="2">
        <v>509662014</v>
      </c>
      <c r="J184" s="16">
        <f>I184-C184</f>
        <v>-22514386</v>
      </c>
      <c r="K184" s="19">
        <f>SUM(C185:C190)</f>
        <v>532176400</v>
      </c>
      <c r="L184" t="b">
        <f>C184=K184</f>
        <v>1</v>
      </c>
      <c r="P184" t="s">
        <v>194</v>
      </c>
    </row>
    <row r="185" spans="1:18" ht="15.75" customHeight="1" thickBot="1" x14ac:dyDescent="0.3">
      <c r="A185" s="9"/>
      <c r="B185" s="18" t="s">
        <v>193</v>
      </c>
      <c r="C185" s="17">
        <v>378676665</v>
      </c>
      <c r="D185" s="13"/>
      <c r="E185" s="12">
        <f>SUM(C185:C185)</f>
        <v>378676665</v>
      </c>
      <c r="F185" s="6">
        <f>IF(E185=0,"",IF(ISBLANK(B185)=FALSE,1,0))</f>
        <v>1</v>
      </c>
      <c r="G185" s="6" t="str">
        <f>IF(F185=1,LEFT(B185,1),"")</f>
        <v>A</v>
      </c>
      <c r="H185" s="6" t="str">
        <f>IF(F185=1,LEFT(B185,2),"")</f>
        <v>Ay</v>
      </c>
      <c r="I185" s="2">
        <v>321691895</v>
      </c>
      <c r="J185" s="16">
        <f>I185-C185</f>
        <v>-56984770</v>
      </c>
      <c r="L185" t="b">
        <f>C185=K185</f>
        <v>0</v>
      </c>
      <c r="Q185" t="s">
        <v>192</v>
      </c>
    </row>
    <row r="186" spans="1:18" ht="15.75" customHeight="1" thickBot="1" x14ac:dyDescent="0.3">
      <c r="A186" s="9"/>
      <c r="B186" s="18" t="s">
        <v>191</v>
      </c>
      <c r="C186" s="17">
        <v>22380262</v>
      </c>
      <c r="D186" s="13"/>
      <c r="E186" s="12">
        <f>SUM(C186:C186)</f>
        <v>22380262</v>
      </c>
      <c r="F186" s="6">
        <f>IF(E186=0,"",IF(ISBLANK(B186)=FALSE,1,0))</f>
        <v>1</v>
      </c>
      <c r="G186" s="6" t="str">
        <f>IF(F186=1,LEFT(B186,1),"")</f>
        <v>B</v>
      </c>
      <c r="H186" s="6" t="str">
        <f>IF(F186=1,LEFT(B186,2),"")</f>
        <v>Be</v>
      </c>
      <c r="I186" s="2">
        <v>21284292</v>
      </c>
      <c r="J186" s="16">
        <f>I186-C186</f>
        <v>-1095970</v>
      </c>
      <c r="L186" t="b">
        <f>C186=K186</f>
        <v>0</v>
      </c>
      <c r="Q186" t="s">
        <v>190</v>
      </c>
    </row>
    <row r="187" spans="1:18" ht="15.75" customHeight="1" thickBot="1" x14ac:dyDescent="0.3">
      <c r="A187" s="9"/>
      <c r="B187" s="18" t="s">
        <v>189</v>
      </c>
      <c r="C187" s="17">
        <v>36949544</v>
      </c>
      <c r="D187" s="13"/>
      <c r="E187" s="12">
        <f>SUM(C187:C187)</f>
        <v>36949544</v>
      </c>
      <c r="F187" s="6">
        <f>IF(E187=0,"",IF(ISBLANK(#REF!)=FALSE,1,0))</f>
        <v>1</v>
      </c>
      <c r="G187" s="6" t="e">
        <f>IF(F187=1,LEFT(#REF!,1),"")</f>
        <v>#REF!</v>
      </c>
      <c r="H187" s="6" t="e">
        <f>IF(F187=1,LEFT(#REF!,2),"")</f>
        <v>#REF!</v>
      </c>
      <c r="I187" s="2">
        <v>36133079</v>
      </c>
      <c r="J187" s="16">
        <f>I187-C187</f>
        <v>-816465</v>
      </c>
      <c r="L187" t="b">
        <f>C187=K187</f>
        <v>0</v>
      </c>
      <c r="Q187" t="s">
        <v>188</v>
      </c>
    </row>
    <row r="188" spans="1:18" ht="15.75" customHeight="1" thickBot="1" x14ac:dyDescent="0.3">
      <c r="A188" s="9"/>
      <c r="B188" s="18" t="s">
        <v>187</v>
      </c>
      <c r="C188" s="17">
        <v>3808000</v>
      </c>
      <c r="D188" s="13"/>
      <c r="E188" s="12">
        <f>SUM(C188:C188)</f>
        <v>3808000</v>
      </c>
      <c r="F188" s="6">
        <f>IF(E188=0,"",IF(ISBLANK(B188)=FALSE,1,0))</f>
        <v>1</v>
      </c>
      <c r="G188" s="6" t="str">
        <f>IF(F188=1,LEFT(B188,1),"")</f>
        <v>A</v>
      </c>
      <c r="H188" s="6" t="str">
        <f>IF(F188=1,LEFT(B188,2),"")</f>
        <v>Ay</v>
      </c>
      <c r="I188" s="2">
        <v>41952010</v>
      </c>
      <c r="J188" s="16">
        <f>I188-C188</f>
        <v>38144010</v>
      </c>
      <c r="L188" t="b">
        <f>C188=K188</f>
        <v>0</v>
      </c>
      <c r="Q188" t="s">
        <v>186</v>
      </c>
    </row>
    <row r="189" spans="1:18" ht="15.75" customHeight="1" thickBot="1" x14ac:dyDescent="0.3">
      <c r="A189" s="9"/>
      <c r="B189" s="18" t="s">
        <v>185</v>
      </c>
      <c r="C189" s="17">
        <v>37463245</v>
      </c>
      <c r="D189" s="13"/>
      <c r="E189" s="12">
        <f>SUM(C189:C189)</f>
        <v>37463245</v>
      </c>
      <c r="F189" s="6">
        <f>IF(E189=0,"",IF(ISBLANK(B189)=FALSE,1,0))</f>
        <v>1</v>
      </c>
      <c r="G189" s="6" t="str">
        <f>IF(F189=1,LEFT(B189,1),"")</f>
        <v>A</v>
      </c>
      <c r="H189" s="6" t="str">
        <f>IF(F189=1,LEFT(B189,2),"")</f>
        <v>Ay</v>
      </c>
      <c r="I189" s="2">
        <v>31548042</v>
      </c>
      <c r="J189" s="16">
        <f>I189-C189</f>
        <v>-5915203</v>
      </c>
      <c r="L189" t="b">
        <f>C189=K189</f>
        <v>0</v>
      </c>
      <c r="Q189" t="s">
        <v>184</v>
      </c>
    </row>
    <row r="190" spans="1:18" ht="15.75" customHeight="1" thickBot="1" x14ac:dyDescent="0.3">
      <c r="A190" s="9"/>
      <c r="B190" s="18" t="s">
        <v>183</v>
      </c>
      <c r="C190" s="17">
        <v>52898684</v>
      </c>
      <c r="D190" s="13"/>
      <c r="E190" s="12">
        <f>SUM(C190:C190)</f>
        <v>52898684</v>
      </c>
      <c r="F190" s="6">
        <f>IF(E190=0,"",IF(ISBLANK(B190)=FALSE,1,0))</f>
        <v>1</v>
      </c>
      <c r="G190" s="6" t="str">
        <f>IF(F190=1,LEFT(B190,1),"")</f>
        <v>A</v>
      </c>
      <c r="H190" s="6" t="str">
        <f>IF(F190=1,LEFT(B190,2),"")</f>
        <v>Ay</v>
      </c>
      <c r="I190" s="2">
        <v>57052696</v>
      </c>
      <c r="J190" s="16">
        <f>I190-C190</f>
        <v>4154012</v>
      </c>
      <c r="L190" t="b">
        <f>C190=K190</f>
        <v>0</v>
      </c>
      <c r="Q190" t="s">
        <v>182</v>
      </c>
    </row>
    <row r="191" spans="1:18" ht="15.75" customHeight="1" thickBot="1" x14ac:dyDescent="0.3">
      <c r="A191" s="9"/>
      <c r="B191" s="20" t="s">
        <v>181</v>
      </c>
      <c r="C191" s="17">
        <v>46928977</v>
      </c>
      <c r="D191" s="13"/>
      <c r="E191" s="12">
        <f>SUM(C191:C191)</f>
        <v>46928977</v>
      </c>
      <c r="F191" s="6">
        <f>IF(E191=0,"",IF(ISBLANK(B191)=FALSE,1,0))</f>
        <v>1</v>
      </c>
      <c r="G191" s="6" t="str">
        <f>IF(F191=1,LEFT(B191,1),"")</f>
        <v>P</v>
      </c>
      <c r="H191" s="6" t="str">
        <f>IF(F191=1,LEFT(B191,2),"")</f>
        <v>Pe</v>
      </c>
      <c r="I191" s="2">
        <v>39581594</v>
      </c>
      <c r="J191" s="16">
        <f>I191-C191</f>
        <v>-7347383</v>
      </c>
      <c r="K191" s="19">
        <f>SUM(C192:C193)</f>
        <v>46928977</v>
      </c>
      <c r="L191" t="b">
        <f>C191=K191</f>
        <v>1</v>
      </c>
      <c r="P191" t="s">
        <v>180</v>
      </c>
    </row>
    <row r="192" spans="1:18" ht="15.75" customHeight="1" thickBot="1" x14ac:dyDescent="0.3">
      <c r="A192" s="9"/>
      <c r="B192" s="18" t="s">
        <v>179</v>
      </c>
      <c r="C192" s="17">
        <v>41164858</v>
      </c>
      <c r="D192" s="13"/>
      <c r="E192" s="12">
        <f>SUM(C192:C192)</f>
        <v>41164858</v>
      </c>
      <c r="F192" s="6">
        <f>IF(E192=0,"",IF(ISBLANK(B192)=FALSE,1,0))</f>
        <v>1</v>
      </c>
      <c r="G192" s="6" t="str">
        <f>IF(F192=1,LEFT(B192,1),"")</f>
        <v>P</v>
      </c>
      <c r="H192" s="6" t="str">
        <f>IF(F192=1,LEFT(B192,2),"")</f>
        <v>Pe</v>
      </c>
      <c r="I192" s="2">
        <v>39581594</v>
      </c>
      <c r="J192" s="16">
        <f>I192-C192</f>
        <v>-1583264</v>
      </c>
      <c r="L192" t="b">
        <f>C192=K192</f>
        <v>0</v>
      </c>
      <c r="Q192" t="s">
        <v>178</v>
      </c>
    </row>
    <row r="193" spans="1:19" s="24" customFormat="1" ht="15.75" customHeight="1" thickBot="1" x14ac:dyDescent="0.3">
      <c r="A193" s="9"/>
      <c r="B193" s="18" t="s">
        <v>177</v>
      </c>
      <c r="C193" s="17">
        <v>5764119</v>
      </c>
      <c r="D193" s="13"/>
      <c r="E193" s="12">
        <f>SUM(C193:C193)</f>
        <v>5764119</v>
      </c>
      <c r="F193" s="6">
        <f>IF(E193=0,"",IF(ISBLANK(B193)=FALSE,1,0))</f>
        <v>1</v>
      </c>
      <c r="G193" s="6"/>
      <c r="H193" s="6"/>
      <c r="I193" s="2">
        <v>0</v>
      </c>
      <c r="J193" s="16">
        <f>I193-C193</f>
        <v>-5764119</v>
      </c>
      <c r="K193" s="1"/>
      <c r="L193" t="b">
        <f>C193=K193</f>
        <v>0</v>
      </c>
      <c r="M193"/>
      <c r="N193"/>
      <c r="O193"/>
      <c r="P193"/>
      <c r="Q193" t="s">
        <v>176</v>
      </c>
      <c r="R193"/>
      <c r="S193"/>
    </row>
    <row r="194" spans="1:19" ht="15.75" customHeight="1" thickBot="1" x14ac:dyDescent="0.3">
      <c r="A194" s="9"/>
      <c r="B194" s="20" t="s">
        <v>175</v>
      </c>
      <c r="C194" s="17">
        <v>334564484</v>
      </c>
      <c r="D194" s="13"/>
      <c r="E194" s="12">
        <f>SUM(C194:C194)</f>
        <v>334564484</v>
      </c>
      <c r="F194" s="6">
        <f>IF(E194=0,"",IF(ISBLANK(B194)=FALSE,1,0))</f>
        <v>1</v>
      </c>
      <c r="G194" s="6" t="str">
        <f>IF(F194=1,LEFT(B194,1),"")</f>
        <v>T</v>
      </c>
      <c r="H194" s="6" t="str">
        <f>IF(F194=1,LEFT(B194,2),"")</f>
        <v>Tr</v>
      </c>
      <c r="I194" s="2">
        <v>352900498</v>
      </c>
      <c r="J194" s="16">
        <f>I194-C194</f>
        <v>18336014</v>
      </c>
      <c r="K194" s="19">
        <f>SUM(C195)</f>
        <v>334564484</v>
      </c>
      <c r="L194" t="b">
        <f>C194=K194</f>
        <v>1</v>
      </c>
      <c r="P194" s="22" t="s">
        <v>174</v>
      </c>
      <c r="S194" s="24"/>
    </row>
    <row r="195" spans="1:19" ht="15.75" customHeight="1" thickBot="1" x14ac:dyDescent="0.3">
      <c r="A195" s="9"/>
      <c r="B195" s="18" t="s">
        <v>173</v>
      </c>
      <c r="C195" s="17">
        <v>334564484</v>
      </c>
      <c r="D195" s="13"/>
      <c r="E195" s="12">
        <f>SUM(C195:C195)</f>
        <v>334564484</v>
      </c>
      <c r="F195" s="6">
        <f>IF(E195=0,"",IF(ISBLANK(B195)=FALSE,1,0))</f>
        <v>1</v>
      </c>
      <c r="G195" s="6" t="str">
        <f>IF(F195=1,LEFT(B195,1),"")</f>
        <v>T</v>
      </c>
      <c r="H195" s="6" t="str">
        <f>IF(F195=1,LEFT(B195,2),"")</f>
        <v>Tr</v>
      </c>
      <c r="I195" s="2">
        <v>352900498</v>
      </c>
      <c r="J195" s="16">
        <f>I195-C195</f>
        <v>18336014</v>
      </c>
      <c r="L195" t="b">
        <f>C195=K195</f>
        <v>0</v>
      </c>
      <c r="Q195" t="s">
        <v>172</v>
      </c>
    </row>
    <row r="196" spans="1:19" ht="15.75" customHeight="1" thickBot="1" x14ac:dyDescent="0.3">
      <c r="A196" s="9"/>
      <c r="B196" s="20" t="s">
        <v>171</v>
      </c>
      <c r="C196" s="17">
        <v>553532601</v>
      </c>
      <c r="D196" s="13"/>
      <c r="E196" s="12">
        <f>SUM(C196:C196)</f>
        <v>553532601</v>
      </c>
      <c r="F196" s="6">
        <f>IF(E196=0,"",IF(ISBLANK(B196)=FALSE,1,0))</f>
        <v>1</v>
      </c>
      <c r="G196" s="6"/>
      <c r="H196" s="6"/>
      <c r="I196" s="2">
        <v>503021815</v>
      </c>
      <c r="J196" s="16">
        <f>I196-C196</f>
        <v>-50510786</v>
      </c>
      <c r="K196" s="19">
        <f>SUM(C197)</f>
        <v>553532601</v>
      </c>
      <c r="L196" t="b">
        <f>C196=K196</f>
        <v>1</v>
      </c>
      <c r="O196" s="24"/>
      <c r="P196" s="24" t="s">
        <v>170</v>
      </c>
      <c r="Q196" s="24"/>
      <c r="R196" s="24"/>
    </row>
    <row r="197" spans="1:19" ht="15.75" customHeight="1" thickBot="1" x14ac:dyDescent="0.3">
      <c r="A197" s="32"/>
      <c r="B197" s="18" t="s">
        <v>169</v>
      </c>
      <c r="C197" s="17">
        <v>553532601</v>
      </c>
      <c r="D197" s="13"/>
      <c r="E197" s="12">
        <f>SUM(C197:C197)</f>
        <v>553532601</v>
      </c>
      <c r="F197" s="6">
        <f>IF(E197=0,"",IF(ISBLANK(B197)=FALSE,1,0))</f>
        <v>1</v>
      </c>
      <c r="G197" s="6"/>
      <c r="H197" s="6"/>
      <c r="I197" s="2">
        <v>503021815</v>
      </c>
      <c r="J197" s="16">
        <f>I197-C197</f>
        <v>-50510786</v>
      </c>
      <c r="L197" t="b">
        <f>C197=K197</f>
        <v>0</v>
      </c>
      <c r="M197" s="24"/>
      <c r="N197" s="24"/>
      <c r="Q197" t="s">
        <v>168</v>
      </c>
    </row>
    <row r="198" spans="1:19" ht="15.75" customHeight="1" thickBot="1" x14ac:dyDescent="0.3">
      <c r="A198" s="9"/>
      <c r="B198" s="31" t="s">
        <v>167</v>
      </c>
      <c r="C198" s="30">
        <v>43277438</v>
      </c>
      <c r="D198" s="29"/>
      <c r="E198" s="28">
        <f>SUM(C198:C198)</f>
        <v>43277438</v>
      </c>
      <c r="F198" s="27">
        <f>IF(E198=0,"",IF(ISBLANK(B198)=FALSE,1,0))</f>
        <v>1</v>
      </c>
      <c r="G198" s="27" t="str">
        <f>IF(F198=1,LEFT(B198,1),"")</f>
        <v>B</v>
      </c>
      <c r="H198" s="27" t="str">
        <f>IF(F198=1,LEFT(B198,2),"")</f>
        <v>Bi</v>
      </c>
      <c r="I198" s="26">
        <v>99514184</v>
      </c>
      <c r="J198" s="16">
        <f>I198-C198</f>
        <v>56236746</v>
      </c>
      <c r="K198" s="25"/>
      <c r="L198" s="24" t="b">
        <f>C198=K198</f>
        <v>0</v>
      </c>
      <c r="O198" t="s">
        <v>166</v>
      </c>
    </row>
    <row r="199" spans="1:19" ht="15.75" customHeight="1" thickBot="1" x14ac:dyDescent="0.3">
      <c r="A199" s="9"/>
      <c r="B199" s="20" t="s">
        <v>165</v>
      </c>
      <c r="C199" s="17">
        <v>6577889</v>
      </c>
      <c r="D199" s="13"/>
      <c r="E199" s="12">
        <f>SUM(C199:C199)</f>
        <v>6577889</v>
      </c>
      <c r="F199" s="6">
        <f>IF(E199=0,"",IF(ISBLANK(B199)=FALSE,1,0))</f>
        <v>1</v>
      </c>
      <c r="G199" s="6" t="str">
        <f>IF(F199=1,LEFT(B199,1),"")</f>
        <v>M</v>
      </c>
      <c r="H199" s="6" t="str">
        <f>IF(F199=1,LEFT(B199,2),"")</f>
        <v>Mo</v>
      </c>
      <c r="I199" s="2">
        <v>19373112</v>
      </c>
      <c r="J199" s="16">
        <f>I199-C199</f>
        <v>12795223</v>
      </c>
      <c r="K199" s="19">
        <f>SUM(C200:C203)</f>
        <v>6273273</v>
      </c>
      <c r="L199" t="b">
        <f>C199=K199</f>
        <v>0</v>
      </c>
      <c r="P199" t="s">
        <v>164</v>
      </c>
    </row>
    <row r="200" spans="1:19" ht="15.75" customHeight="1" thickBot="1" x14ac:dyDescent="0.3">
      <c r="A200" s="9"/>
      <c r="B200" s="18" t="s">
        <v>163</v>
      </c>
      <c r="C200" s="17">
        <v>3262244</v>
      </c>
      <c r="D200" s="13"/>
      <c r="E200" s="12">
        <f>SUM(C200:C200)</f>
        <v>3262244</v>
      </c>
      <c r="F200" s="6">
        <f>IF(E200=0,"",IF(ISBLANK(B200)=FALSE,1,0))</f>
        <v>1</v>
      </c>
      <c r="G200" s="6" t="str">
        <f>IF(F200=1,LEFT(B200,1),"")</f>
        <v>M</v>
      </c>
      <c r="H200" s="6"/>
      <c r="I200" s="2">
        <v>4328148</v>
      </c>
      <c r="J200" s="16">
        <f>I200-C200</f>
        <v>1065904</v>
      </c>
      <c r="L200" t="b">
        <f>C200=K200</f>
        <v>0</v>
      </c>
      <c r="Q200" t="s">
        <v>162</v>
      </c>
      <c r="R200" t="str">
        <f>PROPER(MID(Q200,7,LEN(Q200)))</f>
        <v>Muebles De Oficina Y Estanteria</v>
      </c>
    </row>
    <row r="201" spans="1:19" ht="15.75" customHeight="1" thickBot="1" x14ac:dyDescent="0.3">
      <c r="A201" s="9"/>
      <c r="B201" s="18" t="s">
        <v>161</v>
      </c>
      <c r="C201" s="17">
        <v>272372</v>
      </c>
      <c r="D201" s="13"/>
      <c r="E201" s="12">
        <f>SUM(C201:C201)</f>
        <v>272372</v>
      </c>
      <c r="F201" s="6">
        <f>IF(E201=0,"",IF(ISBLANK(B201)=FALSE,1,0))</f>
        <v>1</v>
      </c>
      <c r="G201" s="6"/>
      <c r="H201" s="6"/>
      <c r="I201" s="2">
        <v>168172</v>
      </c>
      <c r="J201" s="16">
        <f>I201-C201</f>
        <v>-104200</v>
      </c>
      <c r="L201" t="b">
        <f>C201=K201</f>
        <v>0</v>
      </c>
      <c r="Q201" t="s">
        <v>160</v>
      </c>
      <c r="R201" t="str">
        <f>PROPER(MID(Q201,7,LEN(Q201)))</f>
        <v>Muebles, Excepto De Oficina Y Estanteria</v>
      </c>
    </row>
    <row r="202" spans="1:19" ht="15.75" customHeight="1" thickBot="1" x14ac:dyDescent="0.3">
      <c r="A202" s="9"/>
      <c r="B202" s="18" t="s">
        <v>159</v>
      </c>
      <c r="C202" s="17">
        <v>0</v>
      </c>
      <c r="D202" s="13"/>
      <c r="E202" s="12">
        <f>SUM(C202:C202)</f>
        <v>0</v>
      </c>
      <c r="F202" s="6" t="str">
        <f>IF(E202=0,"",IF(ISBLANK(B202)=FALSE,1,0))</f>
        <v/>
      </c>
      <c r="G202" s="6" t="str">
        <f>IF(F202=1,LEFT(B202,1),"")</f>
        <v/>
      </c>
      <c r="H202" s="6" t="str">
        <f>IF(F202=1,LEFT(B202,2),"")</f>
        <v/>
      </c>
      <c r="I202" s="2">
        <v>0</v>
      </c>
      <c r="J202" s="16">
        <f>I202-C202</f>
        <v>0</v>
      </c>
      <c r="L202" t="b">
        <f>C202=K202</f>
        <v>1</v>
      </c>
      <c r="P202" s="22"/>
      <c r="Q202" t="s">
        <v>158</v>
      </c>
      <c r="R202" t="str">
        <f>PROPER(MID(Q202,7,LEN(Q202)))</f>
        <v>Bienes Artisticos, Culturales Y Cientificos</v>
      </c>
    </row>
    <row r="203" spans="1:19" ht="15.75" customHeight="1" thickBot="1" x14ac:dyDescent="0.3">
      <c r="A203" s="9"/>
      <c r="B203" s="18" t="s">
        <v>157</v>
      </c>
      <c r="C203" s="17">
        <v>2738657</v>
      </c>
      <c r="D203" s="13"/>
      <c r="E203" s="12">
        <f>SUM(C203:C203)</f>
        <v>2738657</v>
      </c>
      <c r="F203" s="6">
        <f>IF(E203=0,"",IF(ISBLANK(B203)=FALSE,1,0))</f>
        <v>1</v>
      </c>
      <c r="G203" s="6" t="str">
        <f>IF(F203=1,LEFT(B203,1),"")</f>
        <v>E</v>
      </c>
      <c r="H203" s="6" t="str">
        <f>IF(F203=1,LEFT(B203,2),"")</f>
        <v>Eq</v>
      </c>
      <c r="I203" s="2">
        <v>14738792</v>
      </c>
      <c r="J203" s="16">
        <f>I203-C203</f>
        <v>12000135</v>
      </c>
      <c r="L203" t="b">
        <f>C203=K203</f>
        <v>0</v>
      </c>
      <c r="Q203" t="s">
        <v>156</v>
      </c>
      <c r="R203" t="str">
        <f>PROPER(MID(Q203,7,LEN(Q203)))</f>
        <v>Equipo De Computo Y De Tecnologias De La Informacion</v>
      </c>
    </row>
    <row r="204" spans="1:19" ht="15.75" customHeight="1" thickBot="1" x14ac:dyDescent="0.3">
      <c r="A204" s="9"/>
      <c r="B204" s="18" t="s">
        <v>155</v>
      </c>
      <c r="C204" s="17">
        <v>304616</v>
      </c>
      <c r="D204" s="13"/>
      <c r="E204" s="12"/>
      <c r="F204" s="6"/>
      <c r="G204" s="6"/>
      <c r="H204" s="6"/>
      <c r="I204" s="2">
        <v>138000</v>
      </c>
      <c r="J204" s="16">
        <f>I204-C204</f>
        <v>-166616</v>
      </c>
      <c r="Q204" s="37" t="s">
        <v>154</v>
      </c>
      <c r="R204" t="str">
        <f>PROPER(MID(Q204,7,LEN(Q204)))</f>
        <v>Otros Mobiliarios Y Equipos De Administracion</v>
      </c>
    </row>
    <row r="205" spans="1:19" ht="15.75" customHeight="1" thickBot="1" x14ac:dyDescent="0.3">
      <c r="A205" s="9"/>
      <c r="B205" s="20" t="s">
        <v>153</v>
      </c>
      <c r="C205" s="17">
        <v>1193200</v>
      </c>
      <c r="D205" s="13"/>
      <c r="E205" s="12">
        <f>SUM(C205:C205)</f>
        <v>1193200</v>
      </c>
      <c r="F205" s="6">
        <f>IF(E205=0,"",IF(ISBLANK(B205)=FALSE,1,0))</f>
        <v>1</v>
      </c>
      <c r="G205" s="6" t="str">
        <f>IF(F205=1,LEFT(B205,1),"")</f>
        <v>M</v>
      </c>
      <c r="H205" s="6"/>
      <c r="I205" s="2">
        <v>132750</v>
      </c>
      <c r="J205" s="16">
        <f>I205-C205</f>
        <v>-1060450</v>
      </c>
      <c r="K205" s="19">
        <f>SUM(C206:C208)</f>
        <v>1193200</v>
      </c>
      <c r="L205" t="b">
        <f>C205=K205</f>
        <v>1</v>
      </c>
      <c r="P205" t="s">
        <v>152</v>
      </c>
    </row>
    <row r="206" spans="1:19" ht="15.75" customHeight="1" thickBot="1" x14ac:dyDescent="0.3">
      <c r="A206" s="9"/>
      <c r="B206" s="18" t="s">
        <v>151</v>
      </c>
      <c r="C206" s="17">
        <v>108200</v>
      </c>
      <c r="D206" s="13"/>
      <c r="E206" s="12">
        <f>SUM(C206:C206)</f>
        <v>108200</v>
      </c>
      <c r="F206" s="6">
        <f>IF(E206=0,"",IF(ISBLANK(B206)=FALSE,1,0))</f>
        <v>1</v>
      </c>
      <c r="G206" s="6" t="str">
        <f>IF(F206=1,LEFT(B206,1),"")</f>
        <v>E</v>
      </c>
      <c r="H206" s="6" t="str">
        <f>IF(F206=1,LEFT(B206,2),"")</f>
        <v>Eq</v>
      </c>
      <c r="I206" s="2">
        <v>36750</v>
      </c>
      <c r="J206" s="16">
        <f>I206-C206</f>
        <v>-71450</v>
      </c>
      <c r="L206" t="b">
        <f>C206=K206</f>
        <v>0</v>
      </c>
      <c r="Q206" t="s">
        <v>150</v>
      </c>
    </row>
    <row r="207" spans="1:19" ht="15.75" customHeight="1" thickBot="1" x14ac:dyDescent="0.3">
      <c r="A207" s="9"/>
      <c r="B207" s="18" t="s">
        <v>149</v>
      </c>
      <c r="C207" s="17">
        <v>485000</v>
      </c>
      <c r="D207" s="13"/>
      <c r="E207" s="12">
        <f>SUM(C207:C207)</f>
        <v>485000</v>
      </c>
      <c r="F207" s="6">
        <f>IF(E207=0,"",IF(ISBLANK(B207)=FALSE,1,0))</f>
        <v>1</v>
      </c>
      <c r="G207" s="6" t="str">
        <f>IF(F207=1,LEFT(B207,1),"")</f>
        <v>C</v>
      </c>
      <c r="H207" s="6" t="str">
        <f>IF(F207=1,LEFT(B207,2),"")</f>
        <v>Cá</v>
      </c>
      <c r="I207" s="2">
        <v>96000</v>
      </c>
      <c r="J207" s="16">
        <f>I207-C207</f>
        <v>-389000</v>
      </c>
      <c r="L207" t="b">
        <f>C207=K207</f>
        <v>0</v>
      </c>
      <c r="Q207" t="s">
        <v>148</v>
      </c>
    </row>
    <row r="208" spans="1:19" ht="15.75" customHeight="1" thickBot="1" x14ac:dyDescent="0.3">
      <c r="A208" s="9"/>
      <c r="B208" s="18" t="s">
        <v>147</v>
      </c>
      <c r="C208" s="17">
        <v>600000</v>
      </c>
      <c r="D208" s="13"/>
      <c r="E208" s="12">
        <f>SUM(C208:C208)</f>
        <v>600000</v>
      </c>
      <c r="F208" s="6">
        <f>IF(E208=0,"",IF(ISBLANK(B208)=FALSE,1,0))</f>
        <v>1</v>
      </c>
      <c r="G208" s="6" t="str">
        <f>IF(F208=1,LEFT(B208,1),"")</f>
        <v>O</v>
      </c>
      <c r="H208" s="6" t="str">
        <f>IF(F208=1,LEFT(B208,2),"")</f>
        <v>Ot</v>
      </c>
      <c r="I208" s="2">
        <v>0</v>
      </c>
      <c r="J208" s="16">
        <f>I208-C208</f>
        <v>-600000</v>
      </c>
      <c r="L208" t="b">
        <f>C208=K208</f>
        <v>0</v>
      </c>
      <c r="Q208" t="s">
        <v>146</v>
      </c>
    </row>
    <row r="209" spans="1:18" ht="15.75" customHeight="1" thickBot="1" x14ac:dyDescent="0.3">
      <c r="A209" s="9"/>
      <c r="B209" s="20" t="s">
        <v>145</v>
      </c>
      <c r="C209" s="17">
        <v>0</v>
      </c>
      <c r="D209" s="13"/>
      <c r="E209" s="12"/>
      <c r="F209" s="6"/>
      <c r="G209" s="6"/>
      <c r="H209" s="6"/>
      <c r="I209" s="2">
        <v>0</v>
      </c>
      <c r="J209" s="16">
        <f>I209-C209</f>
        <v>0</v>
      </c>
      <c r="P209" t="s">
        <v>144</v>
      </c>
      <c r="Q209" s="38"/>
      <c r="R209" t="str">
        <f>PROPER(MID(P209,7,LEN(P209)))</f>
        <v>Equipo E Instrumental Medico Y De Laboratorio</v>
      </c>
    </row>
    <row r="210" spans="1:18" ht="15.75" customHeight="1" thickBot="1" x14ac:dyDescent="0.3">
      <c r="A210" s="9"/>
      <c r="B210" s="18" t="s">
        <v>143</v>
      </c>
      <c r="C210" s="17">
        <v>0</v>
      </c>
      <c r="D210" s="13"/>
      <c r="E210" s="12"/>
      <c r="F210" s="6"/>
      <c r="G210" s="6"/>
      <c r="H210" s="6"/>
      <c r="I210" s="2">
        <v>0</v>
      </c>
      <c r="J210" s="16">
        <f>I210-C210</f>
        <v>0</v>
      </c>
      <c r="Q210" s="38" t="s">
        <v>142</v>
      </c>
      <c r="R210" t="str">
        <f>PROPER(MID(Q210,7,LEN(Q210)))</f>
        <v>Equipo Medico Y De Laboratorio</v>
      </c>
    </row>
    <row r="211" spans="1:18" ht="15.75" customHeight="1" thickBot="1" x14ac:dyDescent="0.3">
      <c r="A211" s="9"/>
      <c r="B211" s="20" t="s">
        <v>141</v>
      </c>
      <c r="C211" s="17">
        <v>0</v>
      </c>
      <c r="D211" s="13"/>
      <c r="E211" s="12">
        <f>SUM(C211:C211)</f>
        <v>0</v>
      </c>
      <c r="F211" s="6" t="str">
        <f>IF(E211=0,"",IF(ISBLANK(B211)=FALSE,1,0))</f>
        <v/>
      </c>
      <c r="G211" s="6" t="str">
        <f>IF(F211=1,LEFT(B211,1),"")</f>
        <v/>
      </c>
      <c r="H211" s="6" t="str">
        <f>IF(F211=1,LEFT(B211,2),"")</f>
        <v/>
      </c>
      <c r="I211" s="2">
        <v>0</v>
      </c>
      <c r="J211" s="16">
        <f>I211-C211</f>
        <v>0</v>
      </c>
      <c r="K211" s="19">
        <f>SUM(C212)</f>
        <v>0</v>
      </c>
      <c r="L211" t="b">
        <f>C211=K211</f>
        <v>1</v>
      </c>
      <c r="P211" t="s">
        <v>140</v>
      </c>
      <c r="Q211" s="38"/>
    </row>
    <row r="212" spans="1:18" ht="15.75" customHeight="1" thickBot="1" x14ac:dyDescent="0.3">
      <c r="A212" s="9"/>
      <c r="B212" s="18" t="s">
        <v>139</v>
      </c>
      <c r="C212" s="17">
        <v>0</v>
      </c>
      <c r="D212" s="13"/>
      <c r="E212" s="12">
        <f>SUM(C212:C212)</f>
        <v>0</v>
      </c>
      <c r="F212" s="6" t="str">
        <f>IF(E212=0,"",IF(ISBLANK(B212)=FALSE,1,0))</f>
        <v/>
      </c>
      <c r="G212" s="6" t="str">
        <f>IF(F212=1,LEFT(B212,1),"")</f>
        <v/>
      </c>
      <c r="H212" s="6" t="str">
        <f>IF(F212=1,LEFT(B212,2),"")</f>
        <v/>
      </c>
      <c r="I212" s="2">
        <v>0</v>
      </c>
      <c r="J212" s="16">
        <f>I212-C212</f>
        <v>0</v>
      </c>
      <c r="L212" t="b">
        <f>C212=K212</f>
        <v>1</v>
      </c>
      <c r="Q212" s="38" t="s">
        <v>138</v>
      </c>
    </row>
    <row r="213" spans="1:18" ht="15.75" customHeight="1" thickBot="1" x14ac:dyDescent="0.3">
      <c r="A213" s="9"/>
      <c r="B213" s="20" t="s">
        <v>137</v>
      </c>
      <c r="C213" s="17">
        <v>1598938</v>
      </c>
      <c r="D213" s="13"/>
      <c r="E213" s="12">
        <f>SUM(C213:C213)</f>
        <v>1598938</v>
      </c>
      <c r="F213" s="6">
        <f>IF(E213=0,"",IF(ISBLANK(B213)=FALSE,1,0))</f>
        <v>1</v>
      </c>
      <c r="G213" s="6" t="str">
        <f>IF(F213=1,LEFT(B213,1),"")</f>
        <v>M</v>
      </c>
      <c r="H213" s="6" t="str">
        <f>IF(F213=1,LEFT(B213,2),"")</f>
        <v>Ma</v>
      </c>
      <c r="I213" s="2">
        <v>38500</v>
      </c>
      <c r="J213" s="16">
        <f>I213-C213</f>
        <v>-1560438</v>
      </c>
      <c r="K213" s="19">
        <f>SUM(C214:C221)</f>
        <v>1598938</v>
      </c>
      <c r="L213" t="b">
        <f>C213=K213</f>
        <v>1</v>
      </c>
      <c r="P213" t="s">
        <v>136</v>
      </c>
      <c r="Q213" s="38"/>
    </row>
    <row r="214" spans="1:18" ht="15.75" customHeight="1" thickBot="1" x14ac:dyDescent="0.3">
      <c r="A214" s="9"/>
      <c r="B214" s="18" t="s">
        <v>135</v>
      </c>
      <c r="C214" s="17">
        <v>1200000</v>
      </c>
      <c r="D214" s="13"/>
      <c r="E214" s="12">
        <f>SUM(C214:C214)</f>
        <v>1200000</v>
      </c>
      <c r="F214" s="6">
        <f>IF(E214=0,"",IF(ISBLANK(B214)=FALSE,1,0))</f>
        <v>1</v>
      </c>
      <c r="G214" s="6" t="str">
        <f>IF(F214=1,LEFT(B214,1),"")</f>
        <v>M</v>
      </c>
      <c r="H214" s="6" t="str">
        <f>IF(F214=1,LEFT(B214,2),"")</f>
        <v>Ma</v>
      </c>
      <c r="I214" s="2">
        <v>0</v>
      </c>
      <c r="J214" s="16">
        <f>I214-C214</f>
        <v>-1200000</v>
      </c>
      <c r="K214" s="19"/>
      <c r="L214" t="b">
        <f>C214=K214</f>
        <v>0</v>
      </c>
      <c r="Q214" t="s">
        <v>134</v>
      </c>
    </row>
    <row r="215" spans="1:18" ht="15.75" customHeight="1" thickBot="1" x14ac:dyDescent="0.3">
      <c r="A215" s="9"/>
      <c r="B215" s="18" t="s">
        <v>133</v>
      </c>
      <c r="C215" s="36">
        <v>0</v>
      </c>
      <c r="D215" s="13"/>
      <c r="E215" s="12">
        <f>SUM(C215:C215)</f>
        <v>0</v>
      </c>
      <c r="F215" s="6" t="str">
        <f>IF(E215=0,"",IF(ISBLANK(B215)=FALSE,1,0))</f>
        <v/>
      </c>
      <c r="G215" s="6" t="str">
        <f>IF(F215=1,LEFT(B215,1),"")</f>
        <v/>
      </c>
      <c r="H215" s="6" t="str">
        <f>IF(F215=1,LEFT(B215,2),"")</f>
        <v/>
      </c>
      <c r="I215" s="2">
        <v>0</v>
      </c>
      <c r="J215" s="16">
        <f>I215-C215</f>
        <v>0</v>
      </c>
      <c r="K215" s="19"/>
      <c r="L215" t="b">
        <f>C215=K215</f>
        <v>1</v>
      </c>
      <c r="Q215" s="37" t="s">
        <v>132</v>
      </c>
    </row>
    <row r="216" spans="1:18" ht="15.75" customHeight="1" thickBot="1" x14ac:dyDescent="0.3">
      <c r="A216" s="9"/>
      <c r="B216" s="18" t="s">
        <v>131</v>
      </c>
      <c r="C216" s="17">
        <v>71969</v>
      </c>
      <c r="D216" s="13"/>
      <c r="E216" s="12">
        <f>SUM(C216:C216)</f>
        <v>71969</v>
      </c>
      <c r="F216" s="6">
        <f>IF(E216=0,"",IF(ISBLANK(B216)=FALSE,1,0))</f>
        <v>1</v>
      </c>
      <c r="G216" s="6" t="str">
        <f>IF(F216=1,LEFT(B216,1),"")</f>
        <v>M</v>
      </c>
      <c r="H216" s="6" t="str">
        <f>IF(F216=1,LEFT(B216,2),"")</f>
        <v>Ma</v>
      </c>
      <c r="I216" s="2">
        <v>3500</v>
      </c>
      <c r="J216" s="16">
        <f>I216-C216</f>
        <v>-68469</v>
      </c>
      <c r="K216" s="19"/>
      <c r="L216" t="b">
        <f>C216=K216</f>
        <v>0</v>
      </c>
      <c r="Q216" t="s">
        <v>130</v>
      </c>
    </row>
    <row r="217" spans="1:18" ht="15.75" customHeight="1" thickBot="1" x14ac:dyDescent="0.3">
      <c r="A217" s="9"/>
      <c r="B217" s="33" t="s">
        <v>129</v>
      </c>
      <c r="C217" s="17">
        <v>255000</v>
      </c>
      <c r="D217" s="13"/>
      <c r="E217" s="12">
        <f>SUM(C217:C217)</f>
        <v>255000</v>
      </c>
      <c r="F217" s="6">
        <f>IF(E217=0,"",IF(ISBLANK(B217)=FALSE,1,0))</f>
        <v>1</v>
      </c>
      <c r="G217" s="6" t="str">
        <f>IF(F217=1,LEFT(B217,1),"")</f>
        <v>S</v>
      </c>
      <c r="H217" s="6" t="str">
        <f>IF(F217=1,LEFT(B217,2),"")</f>
        <v>Si</v>
      </c>
      <c r="I217" s="2">
        <v>35000</v>
      </c>
      <c r="J217" s="16">
        <f>I217-C217</f>
        <v>-220000</v>
      </c>
      <c r="K217" s="19"/>
      <c r="L217" t="b">
        <f>C217=K217</f>
        <v>0</v>
      </c>
      <c r="Q217" t="s">
        <v>128</v>
      </c>
    </row>
    <row r="218" spans="1:18" ht="15.75" customHeight="1" thickBot="1" x14ac:dyDescent="0.3">
      <c r="A218" s="9"/>
      <c r="B218" s="18" t="s">
        <v>127</v>
      </c>
      <c r="C218" s="17">
        <v>0</v>
      </c>
      <c r="D218" s="13"/>
      <c r="E218" s="12">
        <f>SUM(C218:C218)</f>
        <v>0</v>
      </c>
      <c r="F218" s="6" t="str">
        <f>IF(E218=0,"",IF(ISBLANK(B218)=FALSE,1,0))</f>
        <v/>
      </c>
      <c r="G218" s="6" t="str">
        <f>IF(F218=1,LEFT(B218,1),"")</f>
        <v/>
      </c>
      <c r="H218" s="6" t="str">
        <f>IF(F218=1,LEFT(B218,2),"")</f>
        <v/>
      </c>
      <c r="I218" s="2">
        <v>0</v>
      </c>
      <c r="J218" s="16">
        <f>I218-C218</f>
        <v>0</v>
      </c>
      <c r="K218" s="19"/>
      <c r="L218" t="b">
        <f>C218=K218</f>
        <v>1</v>
      </c>
      <c r="Q218" t="s">
        <v>126</v>
      </c>
    </row>
    <row r="219" spans="1:18" ht="15.75" customHeight="1" thickBot="1" x14ac:dyDescent="0.3">
      <c r="A219" s="9"/>
      <c r="B219" s="18" t="s">
        <v>125</v>
      </c>
      <c r="C219" s="36">
        <v>0</v>
      </c>
      <c r="D219" s="13"/>
      <c r="E219" s="12">
        <f>SUM(C219:C219)</f>
        <v>0</v>
      </c>
      <c r="F219" s="6" t="str">
        <f>IF(E219=0,"",IF(ISBLANK(B219)=FALSE,1,0))</f>
        <v/>
      </c>
      <c r="G219" s="6" t="str">
        <f>IF(F219=1,LEFT(B219,1),"")</f>
        <v/>
      </c>
      <c r="H219" s="6" t="str">
        <f>IF(F219=1,LEFT(B219,2),"")</f>
        <v/>
      </c>
      <c r="I219" s="2">
        <v>0</v>
      </c>
      <c r="J219" s="16">
        <f>I219-C219</f>
        <v>0</v>
      </c>
      <c r="L219" t="b">
        <f>C219=K219</f>
        <v>1</v>
      </c>
      <c r="Q219" t="s">
        <v>124</v>
      </c>
    </row>
    <row r="220" spans="1:18" ht="15.75" customHeight="1" thickBot="1" x14ac:dyDescent="0.3">
      <c r="A220" s="9"/>
      <c r="B220" s="18" t="s">
        <v>123</v>
      </c>
      <c r="C220" s="17">
        <v>71969</v>
      </c>
      <c r="D220" s="13"/>
      <c r="E220" s="12">
        <f>SUM(C220:C220)</f>
        <v>71969</v>
      </c>
      <c r="F220" s="6">
        <f>IF(E220=0,"",IF(ISBLANK(B220)=FALSE,1,0))</f>
        <v>1</v>
      </c>
      <c r="G220" s="6" t="str">
        <f>IF(F220=1,LEFT(B220,1),"")</f>
        <v>H</v>
      </c>
      <c r="H220" s="6" t="str">
        <f>IF(F220=1,LEFT(B220,2),"")</f>
        <v>He</v>
      </c>
      <c r="I220" s="2">
        <v>0</v>
      </c>
      <c r="J220" s="16">
        <f>I220-C220</f>
        <v>-71969</v>
      </c>
      <c r="L220" t="b">
        <f>C220=K220</f>
        <v>0</v>
      </c>
      <c r="Q220" t="s">
        <v>122</v>
      </c>
    </row>
    <row r="221" spans="1:18" ht="15.75" customHeight="1" thickBot="1" x14ac:dyDescent="0.3">
      <c r="A221" s="9"/>
      <c r="B221" s="18" t="s">
        <v>121</v>
      </c>
      <c r="C221" s="17">
        <v>0</v>
      </c>
      <c r="D221" s="13"/>
      <c r="E221" s="12">
        <f>SUM(C221:C221)</f>
        <v>0</v>
      </c>
      <c r="F221" s="6" t="str">
        <f>IF(E221=0,"",IF(ISBLANK(B221)=FALSE,1,0))</f>
        <v/>
      </c>
      <c r="G221" s="6" t="str">
        <f>IF(F221=1,LEFT(B221,1),"")</f>
        <v/>
      </c>
      <c r="H221" s="6" t="str">
        <f>IF(F221=1,LEFT(B221,2),"")</f>
        <v/>
      </c>
      <c r="I221" s="2">
        <v>0</v>
      </c>
      <c r="J221" s="16">
        <f>I221-C221</f>
        <v>0</v>
      </c>
      <c r="L221" t="b">
        <f>C221=K221</f>
        <v>1</v>
      </c>
      <c r="Q221" t="s">
        <v>120</v>
      </c>
    </row>
    <row r="222" spans="1:18" ht="15.75" customHeight="1" thickBot="1" x14ac:dyDescent="0.3">
      <c r="A222" s="9"/>
      <c r="B222" s="20" t="s">
        <v>119</v>
      </c>
      <c r="C222" s="17">
        <v>0</v>
      </c>
      <c r="D222" s="13"/>
      <c r="E222" s="12"/>
      <c r="F222" s="6"/>
      <c r="G222" s="6"/>
      <c r="H222" s="6"/>
      <c r="I222" s="2">
        <v>11500000</v>
      </c>
      <c r="J222" s="16">
        <f>I222-C222</f>
        <v>11500000</v>
      </c>
      <c r="P222" t="s">
        <v>118</v>
      </c>
      <c r="R222" t="str">
        <f>PROPER(MID(P222,7,LEN(P222)))</f>
        <v>Bienes Inmuebles</v>
      </c>
    </row>
    <row r="223" spans="1:18" ht="15.75" customHeight="1" thickBot="1" x14ac:dyDescent="0.3">
      <c r="A223" s="9"/>
      <c r="B223" s="18" t="s">
        <v>117</v>
      </c>
      <c r="C223" s="17">
        <v>0</v>
      </c>
      <c r="D223" s="13"/>
      <c r="E223" s="12"/>
      <c r="F223" s="6"/>
      <c r="G223" s="6"/>
      <c r="H223" s="6"/>
      <c r="I223" s="2">
        <v>11500000</v>
      </c>
      <c r="J223" s="16">
        <f>I223-C223</f>
        <v>11500000</v>
      </c>
      <c r="Q223" t="s">
        <v>116</v>
      </c>
      <c r="R223" t="str">
        <f>PROPER(MID(Q223,7,LEN(Q223)))</f>
        <v>Terrenos</v>
      </c>
    </row>
    <row r="224" spans="1:18" ht="15.75" customHeight="1" thickBot="1" x14ac:dyDescent="0.3">
      <c r="A224" s="9"/>
      <c r="B224" s="18" t="s">
        <v>115</v>
      </c>
      <c r="C224" s="17">
        <v>0</v>
      </c>
      <c r="D224" s="13"/>
      <c r="E224" s="12"/>
      <c r="F224" s="6"/>
      <c r="G224" s="6"/>
      <c r="H224" s="6"/>
      <c r="I224" s="2">
        <v>0</v>
      </c>
      <c r="J224" s="16">
        <f>I224-C224</f>
        <v>0</v>
      </c>
      <c r="Q224" t="s">
        <v>114</v>
      </c>
      <c r="R224" t="str">
        <f>PROPER(MID(Q224,7,LEN(Q224)))</f>
        <v>Edificios No Residenciales</v>
      </c>
    </row>
    <row r="225" spans="1:17" ht="15.75" customHeight="1" thickBot="1" x14ac:dyDescent="0.3">
      <c r="A225" s="9"/>
      <c r="B225" s="20" t="s">
        <v>113</v>
      </c>
      <c r="C225" s="17">
        <v>33907411</v>
      </c>
      <c r="D225" s="13"/>
      <c r="E225" s="12">
        <f>SUM(C225:C225)</f>
        <v>33907411</v>
      </c>
      <c r="F225" s="6">
        <f>IF(E225=0,"",IF(ISBLANK(B225)=FALSE,1,0))</f>
        <v>1</v>
      </c>
      <c r="G225" s="6" t="str">
        <f>IF(F225=1,LEFT(B225,1),"")</f>
        <v>A</v>
      </c>
      <c r="H225" s="6" t="str">
        <f>IF(F225=1,LEFT(B225,2),"")</f>
        <v>Ac</v>
      </c>
      <c r="I225" s="2">
        <v>68469822</v>
      </c>
      <c r="J225" s="16">
        <f>I225-C225</f>
        <v>34562411</v>
      </c>
      <c r="K225" s="19">
        <f>SUM(C226:C227)</f>
        <v>33907411</v>
      </c>
      <c r="L225" t="b">
        <f>C225=K225</f>
        <v>1</v>
      </c>
      <c r="P225" t="s">
        <v>112</v>
      </c>
    </row>
    <row r="226" spans="1:17" ht="15.75" customHeight="1" thickBot="1" x14ac:dyDescent="0.3">
      <c r="A226" s="9"/>
      <c r="B226" s="18" t="s">
        <v>111</v>
      </c>
      <c r="C226" s="17">
        <v>31058860</v>
      </c>
      <c r="D226" s="13"/>
      <c r="E226" s="12">
        <f>SUM(C226:C226)</f>
        <v>31058860</v>
      </c>
      <c r="F226" s="6">
        <f>IF(E226=0,"",IF(ISBLANK(B226)=FALSE,1,0))</f>
        <v>1</v>
      </c>
      <c r="G226" s="6" t="str">
        <f>IF(F226=1,LEFT(B226,1),"")</f>
        <v>S</v>
      </c>
      <c r="H226" s="6"/>
      <c r="I226" s="2">
        <v>61917720</v>
      </c>
      <c r="J226" s="16">
        <f>I226-C226</f>
        <v>30858860</v>
      </c>
      <c r="L226" t="b">
        <f>C226=K226</f>
        <v>0</v>
      </c>
      <c r="Q226" t="s">
        <v>110</v>
      </c>
    </row>
    <row r="227" spans="1:17" ht="15.75" customHeight="1" thickBot="1" x14ac:dyDescent="0.3">
      <c r="A227" s="9"/>
      <c r="B227" s="18" t="s">
        <v>109</v>
      </c>
      <c r="C227" s="17">
        <v>2848551</v>
      </c>
      <c r="D227" s="13"/>
      <c r="E227" s="12">
        <f>SUM(C227:C227)</f>
        <v>2848551</v>
      </c>
      <c r="F227" s="6">
        <f>IF(E227=0,"",IF(ISBLANK(B227)=FALSE,1,0))</f>
        <v>1</v>
      </c>
      <c r="G227" s="6" t="str">
        <f>IF(F227=1,LEFT(B227,1),"")</f>
        <v>L</v>
      </c>
      <c r="H227" s="6" t="str">
        <f>IF(F227=1,LEFT(B227,2),"")</f>
        <v>Li</v>
      </c>
      <c r="I227" s="2">
        <v>6552102</v>
      </c>
      <c r="J227" s="16">
        <f>I227-C227</f>
        <v>3703551</v>
      </c>
      <c r="L227" t="b">
        <f>C227=K227</f>
        <v>0</v>
      </c>
      <c r="Q227" t="s">
        <v>108</v>
      </c>
    </row>
    <row r="228" spans="1:17" ht="15.75" customHeight="1" thickBot="1" x14ac:dyDescent="0.3">
      <c r="A228" s="9"/>
      <c r="B228" s="31" t="s">
        <v>107</v>
      </c>
      <c r="C228" s="30">
        <v>2367875260</v>
      </c>
      <c r="D228" s="13"/>
      <c r="E228" s="12">
        <f>SUM(C228:C228)</f>
        <v>2367875260</v>
      </c>
      <c r="F228" s="6">
        <f>IF(E228=0,"",IF(ISBLANK(B228)=FALSE,1,0))</f>
        <v>1</v>
      </c>
      <c r="G228" s="6" t="str">
        <f>IF(F228=1,LEFT(B228,1),"")</f>
        <v>I</v>
      </c>
      <c r="H228" s="6" t="str">
        <f>IF(F228=1,LEFT(B228,2),"")</f>
        <v>In</v>
      </c>
      <c r="I228" s="2">
        <v>1801611244</v>
      </c>
      <c r="J228" s="16">
        <f>I228-C228</f>
        <v>-566264016</v>
      </c>
      <c r="L228" t="b">
        <f>C228=K228</f>
        <v>0</v>
      </c>
      <c r="O228" t="s">
        <v>106</v>
      </c>
    </row>
    <row r="229" spans="1:17" ht="15.75" customHeight="1" thickBot="1" x14ac:dyDescent="0.3">
      <c r="A229" s="9"/>
      <c r="B229" s="20" t="s">
        <v>105</v>
      </c>
      <c r="C229" s="17">
        <v>2367875260</v>
      </c>
      <c r="D229" s="13"/>
      <c r="E229" s="12">
        <f>SUM(C229:C229)</f>
        <v>2367875260</v>
      </c>
      <c r="F229" s="6">
        <f>IF(E229=0,"",IF(ISBLANK(B229)=FALSE,1,0))</f>
        <v>1</v>
      </c>
      <c r="G229" s="6" t="str">
        <f>IF(F229=1,LEFT(B229,1),"")</f>
        <v>O</v>
      </c>
      <c r="H229" s="6" t="str">
        <f>IF(F229=1,LEFT(B229,2),"")</f>
        <v>Ob</v>
      </c>
      <c r="I229" s="2">
        <v>1801611244</v>
      </c>
      <c r="J229" s="16">
        <f>I229-C229</f>
        <v>-566264016</v>
      </c>
      <c r="K229" s="19">
        <f>SUM(C231:C237)</f>
        <v>2367875260</v>
      </c>
      <c r="L229" t="b">
        <f>C229=K229</f>
        <v>1</v>
      </c>
      <c r="P229" t="s">
        <v>104</v>
      </c>
    </row>
    <row r="230" spans="1:17" ht="15.75" customHeight="1" thickBot="1" x14ac:dyDescent="0.3">
      <c r="A230" s="9"/>
      <c r="B230" s="18" t="s">
        <v>103</v>
      </c>
      <c r="C230" s="36">
        <v>0</v>
      </c>
      <c r="D230" s="13"/>
      <c r="E230" s="12">
        <f>SUM(C230:C230)</f>
        <v>0</v>
      </c>
      <c r="F230" s="6" t="str">
        <f>IF(E230=0,"",IF(ISBLANK(B230)=FALSE,1,0))</f>
        <v/>
      </c>
      <c r="G230" s="6" t="str">
        <f>IF(F230=1,LEFT(B230,1),"")</f>
        <v/>
      </c>
      <c r="H230" s="6" t="str">
        <f>IF(F230=1,LEFT(B230,2),"")</f>
        <v/>
      </c>
      <c r="I230" s="2">
        <v>0</v>
      </c>
      <c r="J230" s="16">
        <f>I230-C230</f>
        <v>0</v>
      </c>
      <c r="K230" s="19"/>
      <c r="Q230" s="3" t="s">
        <v>102</v>
      </c>
    </row>
    <row r="231" spans="1:17" ht="15.75" customHeight="1" thickBot="1" x14ac:dyDescent="0.3">
      <c r="A231" s="9"/>
      <c r="B231" s="18" t="s">
        <v>90</v>
      </c>
      <c r="C231" s="17">
        <v>0</v>
      </c>
      <c r="D231" s="13"/>
      <c r="E231" s="12">
        <f>SUM(C231:C231)</f>
        <v>0</v>
      </c>
      <c r="F231" s="6" t="str">
        <f>IF(E231=0,"",IF(ISBLANK(B231)=FALSE,1,0))</f>
        <v/>
      </c>
      <c r="G231" s="6" t="str">
        <f>IF(F231=1,LEFT(B231,1),"")</f>
        <v/>
      </c>
      <c r="H231" s="6" t="str">
        <f>IF(F231=1,LEFT(B231,2),"")</f>
        <v/>
      </c>
      <c r="I231" s="2">
        <v>0</v>
      </c>
      <c r="J231" s="16">
        <f>I231-C231</f>
        <v>0</v>
      </c>
      <c r="L231" t="b">
        <f>C231=K231</f>
        <v>1</v>
      </c>
      <c r="Q231" t="s">
        <v>101</v>
      </c>
    </row>
    <row r="232" spans="1:17" ht="15.75" customHeight="1" thickBot="1" x14ac:dyDescent="0.3">
      <c r="A232" s="9"/>
      <c r="B232" s="18" t="s">
        <v>88</v>
      </c>
      <c r="C232" s="17">
        <v>0</v>
      </c>
      <c r="D232" s="13"/>
      <c r="E232" s="12">
        <f>SUM(C232:C232)</f>
        <v>0</v>
      </c>
      <c r="F232" s="6" t="str">
        <f>IF(E232=0,"",IF(ISBLANK(B232)=FALSE,1,0))</f>
        <v/>
      </c>
      <c r="G232" s="6" t="str">
        <f>IF(F232=1,LEFT(B232,1),"")</f>
        <v/>
      </c>
      <c r="H232" s="6" t="str">
        <f>IF(F232=1,LEFT(B232,2),"")</f>
        <v/>
      </c>
      <c r="I232" s="2">
        <v>0</v>
      </c>
      <c r="J232" s="16">
        <f>I232-C232</f>
        <v>0</v>
      </c>
      <c r="Q232" t="s">
        <v>100</v>
      </c>
    </row>
    <row r="233" spans="1:17" ht="15.75" customHeight="1" thickBot="1" x14ac:dyDescent="0.3">
      <c r="A233" s="9"/>
      <c r="B233" s="18" t="s">
        <v>87</v>
      </c>
      <c r="C233" s="17">
        <v>0</v>
      </c>
      <c r="D233" s="13"/>
      <c r="E233" s="12">
        <f>SUM(C233:C233)</f>
        <v>0</v>
      </c>
      <c r="F233" s="6" t="str">
        <f>IF(E233=0,"",IF(ISBLANK(B233)=FALSE,1,0))</f>
        <v/>
      </c>
      <c r="G233" s="6" t="str">
        <f>IF(F233=1,LEFT(B233,1),"")</f>
        <v/>
      </c>
      <c r="H233" s="6" t="str">
        <f>IF(F233=1,LEFT(B233,2),"")</f>
        <v/>
      </c>
      <c r="I233" s="2">
        <v>0</v>
      </c>
      <c r="J233" s="16">
        <f>I233-C233</f>
        <v>0</v>
      </c>
      <c r="L233" t="b">
        <f>C233=K233</f>
        <v>1</v>
      </c>
      <c r="Q233" t="s">
        <v>99</v>
      </c>
    </row>
    <row r="234" spans="1:17" ht="15.75" customHeight="1" thickBot="1" x14ac:dyDescent="0.3">
      <c r="A234" s="9"/>
      <c r="B234" s="18" t="s">
        <v>86</v>
      </c>
      <c r="C234" s="17">
        <v>875824499</v>
      </c>
      <c r="D234" s="13"/>
      <c r="E234" s="12">
        <f>SUM(C234:C234)</f>
        <v>875824499</v>
      </c>
      <c r="F234" s="6">
        <f>IF(E234=0,"",IF(ISBLANK(B234)=FALSE,1,0))</f>
        <v>1</v>
      </c>
      <c r="G234" s="6" t="str">
        <f>IF(F234=1,LEFT(B234,1),"")</f>
        <v>C</v>
      </c>
      <c r="H234" s="6" t="str">
        <f>IF(F234=1,LEFT(B234,2),"")</f>
        <v>Co</v>
      </c>
      <c r="I234" s="2">
        <v>778207652</v>
      </c>
      <c r="J234" s="16">
        <f>I234-C234</f>
        <v>-97616847</v>
      </c>
      <c r="L234" t="b">
        <f>C234=K234</f>
        <v>0</v>
      </c>
      <c r="Q234" t="s">
        <v>98</v>
      </c>
    </row>
    <row r="235" spans="1:17" ht="15.75" customHeight="1" thickBot="1" x14ac:dyDescent="0.3">
      <c r="A235" s="9"/>
      <c r="B235" s="18" t="s">
        <v>85</v>
      </c>
      <c r="C235" s="17">
        <v>0</v>
      </c>
      <c r="D235" s="13"/>
      <c r="E235" s="12">
        <f>SUM(C235:C235)</f>
        <v>0</v>
      </c>
      <c r="F235" s="6" t="str">
        <f>IF(E235=0,"",IF(ISBLANK(B235)=FALSE,1,0))</f>
        <v/>
      </c>
      <c r="G235" s="6" t="str">
        <f>IF(F235=1,LEFT(B235,1),"")</f>
        <v/>
      </c>
      <c r="H235" s="6" t="str">
        <f>IF(F235=1,LEFT(B235,2),"")</f>
        <v/>
      </c>
      <c r="I235" s="2">
        <v>60000000</v>
      </c>
      <c r="J235" s="16">
        <f>I235-C235</f>
        <v>60000000</v>
      </c>
      <c r="L235" t="b">
        <f>C235=K235</f>
        <v>1</v>
      </c>
      <c r="Q235" t="s">
        <v>97</v>
      </c>
    </row>
    <row r="236" spans="1:17" ht="15.75" customHeight="1" thickBot="1" x14ac:dyDescent="0.3">
      <c r="A236" s="9"/>
      <c r="B236" s="18" t="s">
        <v>84</v>
      </c>
      <c r="C236" s="17">
        <v>1492050761</v>
      </c>
      <c r="D236" s="13"/>
      <c r="E236" s="12">
        <f>SUM(C236:C236)</f>
        <v>1492050761</v>
      </c>
      <c r="F236" s="6">
        <f>IF(E236=0,"",IF(ISBLANK(B236)=FALSE,1,0))</f>
        <v>1</v>
      </c>
      <c r="G236" s="6" t="str">
        <f>IF(F236=1,LEFT(B236,1),"")</f>
        <v>I</v>
      </c>
      <c r="H236" s="6" t="str">
        <f>IF(F236=1,LEFT(B236,2),"")</f>
        <v>In</v>
      </c>
      <c r="I236" s="2">
        <v>963403592</v>
      </c>
      <c r="J236" s="16">
        <f>I236-C236</f>
        <v>-528647169</v>
      </c>
      <c r="L236" t="b">
        <f>C236=K236</f>
        <v>0</v>
      </c>
      <c r="Q236" t="s">
        <v>96</v>
      </c>
    </row>
    <row r="237" spans="1:17" ht="15.75" customHeight="1" thickBot="1" x14ac:dyDescent="0.3">
      <c r="A237" s="9"/>
      <c r="B237" s="18" t="s">
        <v>83</v>
      </c>
      <c r="C237" s="17">
        <v>0</v>
      </c>
      <c r="D237" s="13"/>
      <c r="E237" s="12">
        <f>SUM(C237:C237)</f>
        <v>0</v>
      </c>
      <c r="F237" s="6" t="str">
        <f>IF(E237=0,"",IF(ISBLANK(B237)=FALSE,1,0))</f>
        <v/>
      </c>
      <c r="G237" s="6" t="str">
        <f>IF(F237=1,LEFT(B237,1),"")</f>
        <v/>
      </c>
      <c r="H237" s="6" t="str">
        <f>IF(F237=1,LEFT(B237,2),"")</f>
        <v/>
      </c>
      <c r="I237" s="2">
        <v>0</v>
      </c>
      <c r="J237" s="16">
        <f>I237-C237</f>
        <v>0</v>
      </c>
      <c r="L237" t="b">
        <f>C237=K237</f>
        <v>1</v>
      </c>
      <c r="Q237" t="s">
        <v>95</v>
      </c>
    </row>
    <row r="238" spans="1:17" ht="15.75" customHeight="1" thickBot="1" x14ac:dyDescent="0.3">
      <c r="A238" s="9"/>
      <c r="B238" s="35" t="s">
        <v>94</v>
      </c>
      <c r="C238" s="17">
        <v>0</v>
      </c>
      <c r="D238" s="13"/>
      <c r="E238" s="12">
        <f>SUM(C238:C238)</f>
        <v>0</v>
      </c>
      <c r="F238" s="6" t="str">
        <f>IF(E238=0,"",IF(ISBLANK(B238)=FALSE,1,0))</f>
        <v/>
      </c>
      <c r="G238" s="6" t="str">
        <f>IF(F238=1,LEFT(B238,1),"")</f>
        <v/>
      </c>
      <c r="H238" s="6" t="str">
        <f>IF(F238=1,LEFT(B238,2),"")</f>
        <v/>
      </c>
      <c r="I238" s="2">
        <v>0</v>
      </c>
      <c r="J238" s="16">
        <f>I238-C238</f>
        <v>0</v>
      </c>
      <c r="P238" t="s">
        <v>93</v>
      </c>
    </row>
    <row r="239" spans="1:17" ht="15.75" customHeight="1" thickBot="1" x14ac:dyDescent="0.3">
      <c r="A239" s="9"/>
      <c r="B239" s="34" t="s">
        <v>92</v>
      </c>
      <c r="C239" s="17">
        <v>0</v>
      </c>
      <c r="D239" s="13"/>
      <c r="E239" s="12">
        <f>SUM(C239:C239)</f>
        <v>0</v>
      </c>
      <c r="F239" s="6" t="str">
        <f>IF(E239=0,"",IF(ISBLANK(B239)=FALSE,1,0))</f>
        <v/>
      </c>
      <c r="G239" s="6" t="str">
        <f>IF(F239=1,LEFT(B239,1),"")</f>
        <v/>
      </c>
      <c r="H239" s="6" t="str">
        <f>IF(F239=1,LEFT(B239,2),"")</f>
        <v/>
      </c>
      <c r="I239" s="2">
        <v>0</v>
      </c>
      <c r="J239" s="16">
        <f>I239-C239</f>
        <v>0</v>
      </c>
      <c r="Q239" t="s">
        <v>91</v>
      </c>
    </row>
    <row r="240" spans="1:17" ht="15.75" customHeight="1" thickBot="1" x14ac:dyDescent="0.3">
      <c r="A240" s="9"/>
      <c r="B240" s="34" t="s">
        <v>90</v>
      </c>
      <c r="C240" s="17">
        <v>0</v>
      </c>
      <c r="D240" s="13"/>
      <c r="E240" s="12">
        <f>SUM(C240:C240)</f>
        <v>0</v>
      </c>
      <c r="F240" s="6" t="str">
        <f>IF(E240=0,"",IF(ISBLANK(B240)=FALSE,1,0))</f>
        <v/>
      </c>
      <c r="G240" s="6" t="str">
        <f>IF(F240=1,LEFT(B240,1),"")</f>
        <v/>
      </c>
      <c r="H240" s="6" t="str">
        <f>IF(F240=1,LEFT(B240,2),"")</f>
        <v/>
      </c>
      <c r="I240" s="2">
        <v>0</v>
      </c>
      <c r="J240" s="16">
        <f>I240-C240</f>
        <v>0</v>
      </c>
      <c r="Q240" t="s">
        <v>89</v>
      </c>
    </row>
    <row r="241" spans="1:10" ht="15.75" customHeight="1" thickBot="1" x14ac:dyDescent="0.3">
      <c r="A241" s="9"/>
      <c r="B241" s="34" t="s">
        <v>88</v>
      </c>
      <c r="C241" s="17">
        <v>0</v>
      </c>
      <c r="D241" s="13"/>
      <c r="E241" s="12">
        <f>SUM(C241:C241)</f>
        <v>0</v>
      </c>
      <c r="F241" s="6" t="str">
        <f>IF(E241=0,"",IF(ISBLANK(B241)=FALSE,1,0))</f>
        <v/>
      </c>
      <c r="G241" s="6" t="str">
        <f>IF(F241=1,LEFT(B241,1),"")</f>
        <v/>
      </c>
      <c r="H241" s="6" t="str">
        <f>IF(F241=1,LEFT(B241,2),"")</f>
        <v/>
      </c>
      <c r="I241" s="2">
        <v>0</v>
      </c>
      <c r="J241" s="16">
        <f>I241-C241</f>
        <v>0</v>
      </c>
    </row>
    <row r="242" spans="1:10" ht="15.75" customHeight="1" thickBot="1" x14ac:dyDescent="0.3">
      <c r="A242" s="9"/>
      <c r="B242" s="34" t="s">
        <v>87</v>
      </c>
      <c r="C242" s="17">
        <v>0</v>
      </c>
      <c r="D242" s="13"/>
      <c r="E242" s="12">
        <f>SUM(C242:C242)</f>
        <v>0</v>
      </c>
      <c r="F242" s="6" t="str">
        <f>IF(E242=0,"",IF(ISBLANK(B242)=FALSE,1,0))</f>
        <v/>
      </c>
      <c r="G242" s="6" t="str">
        <f>IF(F242=1,LEFT(B242,1),"")</f>
        <v/>
      </c>
      <c r="H242" s="6" t="str">
        <f>IF(F242=1,LEFT(B242,2),"")</f>
        <v/>
      </c>
      <c r="I242" s="2">
        <v>0</v>
      </c>
      <c r="J242" s="16">
        <f>I242-C242</f>
        <v>0</v>
      </c>
    </row>
    <row r="243" spans="1:10" ht="15.75" customHeight="1" thickBot="1" x14ac:dyDescent="0.3">
      <c r="A243" s="9"/>
      <c r="B243" s="34" t="s">
        <v>86</v>
      </c>
      <c r="C243" s="17">
        <v>0</v>
      </c>
      <c r="D243" s="13"/>
      <c r="E243" s="12">
        <f>SUM(C243:C243)</f>
        <v>0</v>
      </c>
      <c r="F243" s="6" t="str">
        <f>IF(E243=0,"",IF(ISBLANK(B243)=FALSE,1,0))</f>
        <v/>
      </c>
      <c r="G243" s="6" t="str">
        <f>IF(F243=1,LEFT(B243,1),"")</f>
        <v/>
      </c>
      <c r="H243" s="6" t="str">
        <f>IF(F243=1,LEFT(B243,2),"")</f>
        <v/>
      </c>
      <c r="I243" s="2">
        <v>0</v>
      </c>
      <c r="J243" s="16">
        <f>I243-C243</f>
        <v>0</v>
      </c>
    </row>
    <row r="244" spans="1:10" ht="15.75" customHeight="1" thickBot="1" x14ac:dyDescent="0.3">
      <c r="A244" s="9"/>
      <c r="B244" s="34" t="s">
        <v>85</v>
      </c>
      <c r="C244" s="17">
        <v>0</v>
      </c>
      <c r="D244" s="13"/>
      <c r="E244" s="12">
        <f>SUM(C244:C244)</f>
        <v>0</v>
      </c>
      <c r="F244" s="6" t="str">
        <f>IF(E244=0,"",IF(ISBLANK(B244)=FALSE,1,0))</f>
        <v/>
      </c>
      <c r="G244" s="6" t="str">
        <f>IF(F244=1,LEFT(B244,1),"")</f>
        <v/>
      </c>
      <c r="H244" s="6" t="str">
        <f>IF(F244=1,LEFT(B244,2),"")</f>
        <v/>
      </c>
      <c r="I244" s="2">
        <v>0</v>
      </c>
      <c r="J244" s="16">
        <f>I244-C244</f>
        <v>0</v>
      </c>
    </row>
    <row r="245" spans="1:10" ht="15.75" customHeight="1" thickBot="1" x14ac:dyDescent="0.3">
      <c r="A245" s="9"/>
      <c r="B245" s="34" t="s">
        <v>84</v>
      </c>
      <c r="C245" s="17">
        <v>0</v>
      </c>
      <c r="D245" s="13"/>
      <c r="E245" s="12">
        <f>SUM(C245:C245)</f>
        <v>0</v>
      </c>
      <c r="F245" s="6" t="str">
        <f>IF(E245=0,"",IF(ISBLANK(B245)=FALSE,1,0))</f>
        <v/>
      </c>
      <c r="G245" s="6" t="str">
        <f>IF(F245=1,LEFT(B245,1),"")</f>
        <v/>
      </c>
      <c r="H245" s="6" t="str">
        <f>IF(F245=1,LEFT(B245,2),"")</f>
        <v/>
      </c>
      <c r="I245" s="2">
        <v>0</v>
      </c>
      <c r="J245" s="16">
        <f>I245-C245</f>
        <v>0</v>
      </c>
    </row>
    <row r="246" spans="1:10" ht="15.75" customHeight="1" thickBot="1" x14ac:dyDescent="0.3">
      <c r="A246" s="9"/>
      <c r="B246" s="34" t="s">
        <v>83</v>
      </c>
      <c r="C246" s="17">
        <v>0</v>
      </c>
      <c r="D246" s="13"/>
      <c r="E246" s="12">
        <f>SUM(C246:C246)</f>
        <v>0</v>
      </c>
      <c r="F246" s="6" t="str">
        <f>IF(E246=0,"",IF(ISBLANK(B246)=FALSE,1,0))</f>
        <v/>
      </c>
      <c r="G246" s="6" t="str">
        <f>IF(F246=1,LEFT(B246,1),"")</f>
        <v/>
      </c>
      <c r="H246" s="6" t="str">
        <f>IF(F246=1,LEFT(B246,2),"")</f>
        <v/>
      </c>
      <c r="I246" s="2">
        <v>0</v>
      </c>
      <c r="J246" s="16">
        <f>I246-C246</f>
        <v>0</v>
      </c>
    </row>
    <row r="247" spans="1:10" ht="15.75" customHeight="1" thickBot="1" x14ac:dyDescent="0.3">
      <c r="A247" s="9"/>
      <c r="B247" s="34" t="s">
        <v>82</v>
      </c>
      <c r="C247" s="17">
        <v>0</v>
      </c>
      <c r="D247" s="13"/>
      <c r="E247" s="12">
        <f>SUM(C247:C247)</f>
        <v>0</v>
      </c>
      <c r="F247" s="6" t="str">
        <f>IF(E247=0,"",IF(ISBLANK(B247)=FALSE,1,0))</f>
        <v/>
      </c>
      <c r="G247" s="6" t="str">
        <f>IF(F247=1,LEFT(B247,1),"")</f>
        <v/>
      </c>
      <c r="H247" s="6" t="str">
        <f>IF(F247=1,LEFT(B247,2),"")</f>
        <v/>
      </c>
      <c r="I247" s="2">
        <v>0</v>
      </c>
      <c r="J247" s="16">
        <f>I247-C247</f>
        <v>0</v>
      </c>
    </row>
    <row r="248" spans="1:10" ht="15.75" customHeight="1" thickBot="1" x14ac:dyDescent="0.3">
      <c r="A248" s="9"/>
      <c r="B248" s="34" t="s">
        <v>81</v>
      </c>
      <c r="C248" s="17">
        <v>0</v>
      </c>
      <c r="D248" s="13"/>
      <c r="E248" s="12">
        <f>SUM(C248:C248)</f>
        <v>0</v>
      </c>
      <c r="F248" s="6" t="str">
        <f>IF(E248=0,"",IF(ISBLANK(B248)=FALSE,1,0))</f>
        <v/>
      </c>
      <c r="G248" s="6" t="str">
        <f>IF(F248=1,LEFT(B248,1),"")</f>
        <v/>
      </c>
      <c r="H248" s="6" t="str">
        <f>IF(F248=1,LEFT(B248,2),"")</f>
        <v/>
      </c>
      <c r="I248" s="2">
        <v>0</v>
      </c>
      <c r="J248" s="16">
        <f>I248-C248</f>
        <v>0</v>
      </c>
    </row>
    <row r="249" spans="1:10" ht="15.75" customHeight="1" thickBot="1" x14ac:dyDescent="0.3">
      <c r="A249" s="9"/>
      <c r="B249" s="34" t="s">
        <v>80</v>
      </c>
      <c r="C249" s="17">
        <v>0</v>
      </c>
      <c r="D249" s="13"/>
      <c r="E249" s="12">
        <f>SUM(C249:C249)</f>
        <v>0</v>
      </c>
      <c r="F249" s="6" t="str">
        <f>IF(E249=0,"",IF(ISBLANK(B249)=FALSE,1,0))</f>
        <v/>
      </c>
      <c r="G249" s="6" t="str">
        <f>IF(F249=1,LEFT(B249,1),"")</f>
        <v/>
      </c>
      <c r="H249" s="6" t="str">
        <f>IF(F249=1,LEFT(B249,2),"")</f>
        <v/>
      </c>
      <c r="I249" s="2">
        <v>0</v>
      </c>
      <c r="J249" s="16">
        <f>I249-C249</f>
        <v>0</v>
      </c>
    </row>
    <row r="250" spans="1:10" ht="15.75" customHeight="1" thickBot="1" x14ac:dyDescent="0.3">
      <c r="A250" s="9"/>
      <c r="B250" s="31" t="s">
        <v>79</v>
      </c>
      <c r="C250" s="30">
        <v>0</v>
      </c>
      <c r="D250" s="13"/>
      <c r="E250" s="12"/>
      <c r="F250" s="6"/>
      <c r="G250" s="6"/>
      <c r="H250" s="6"/>
      <c r="I250" s="2">
        <v>0</v>
      </c>
      <c r="J250" s="16">
        <f>I250-C250</f>
        <v>0</v>
      </c>
    </row>
    <row r="251" spans="1:10" ht="15.75" thickBot="1" x14ac:dyDescent="0.3">
      <c r="A251" s="9"/>
      <c r="B251" s="20" t="s">
        <v>78</v>
      </c>
      <c r="C251" s="17">
        <v>0</v>
      </c>
      <c r="D251" s="13"/>
      <c r="E251" s="12"/>
      <c r="F251" s="6"/>
      <c r="G251" s="6"/>
      <c r="H251" s="6"/>
      <c r="I251" s="2">
        <v>0</v>
      </c>
      <c r="J251" s="16">
        <f>I251-C251</f>
        <v>0</v>
      </c>
    </row>
    <row r="252" spans="1:10" ht="26.25" thickBot="1" x14ac:dyDescent="0.3">
      <c r="A252" s="9"/>
      <c r="B252" s="33" t="s">
        <v>77</v>
      </c>
      <c r="C252" s="17">
        <v>0</v>
      </c>
      <c r="D252" s="13"/>
      <c r="E252" s="12"/>
      <c r="F252" s="6"/>
      <c r="G252" s="6"/>
      <c r="H252" s="6"/>
      <c r="I252" s="2">
        <v>0</v>
      </c>
      <c r="J252" s="16">
        <f>I252-C252</f>
        <v>0</v>
      </c>
    </row>
    <row r="253" spans="1:10" ht="15.75" customHeight="1" thickBot="1" x14ac:dyDescent="0.3">
      <c r="A253" s="9"/>
      <c r="B253" s="33" t="s">
        <v>76</v>
      </c>
      <c r="C253" s="17">
        <v>0</v>
      </c>
      <c r="D253" s="13"/>
      <c r="E253" s="12"/>
      <c r="F253" s="6"/>
      <c r="G253" s="6"/>
      <c r="H253" s="6"/>
      <c r="I253" s="2">
        <v>0</v>
      </c>
      <c r="J253" s="16">
        <f>I253-C253</f>
        <v>0</v>
      </c>
    </row>
    <row r="254" spans="1:10" ht="15.75" thickBot="1" x14ac:dyDescent="0.3">
      <c r="A254" s="9"/>
      <c r="B254" s="20" t="s">
        <v>75</v>
      </c>
      <c r="C254" s="17">
        <v>0</v>
      </c>
      <c r="D254" s="13"/>
      <c r="E254" s="12"/>
      <c r="F254" s="6"/>
      <c r="G254" s="6"/>
      <c r="H254" s="6"/>
      <c r="I254" s="2">
        <v>0</v>
      </c>
      <c r="J254" s="16">
        <f>I254-C254</f>
        <v>0</v>
      </c>
    </row>
    <row r="255" spans="1:10" ht="26.25" thickBot="1" x14ac:dyDescent="0.3">
      <c r="A255" s="9"/>
      <c r="B255" s="33" t="s">
        <v>74</v>
      </c>
      <c r="C255" s="17">
        <v>0</v>
      </c>
      <c r="D255" s="13"/>
      <c r="E255" s="12"/>
      <c r="F255" s="6"/>
      <c r="G255" s="6"/>
      <c r="H255" s="6"/>
      <c r="I255" s="2">
        <v>0</v>
      </c>
      <c r="J255" s="16">
        <f>I255-C255</f>
        <v>0</v>
      </c>
    </row>
    <row r="256" spans="1:10" ht="26.25" thickBot="1" x14ac:dyDescent="0.3">
      <c r="A256" s="9"/>
      <c r="B256" s="33" t="s">
        <v>73</v>
      </c>
      <c r="C256" s="17">
        <v>0</v>
      </c>
      <c r="D256" s="13"/>
      <c r="E256" s="12"/>
      <c r="F256" s="6"/>
      <c r="G256" s="6"/>
      <c r="H256" s="6"/>
      <c r="I256" s="2">
        <v>0</v>
      </c>
      <c r="J256" s="16">
        <f>I256-C256</f>
        <v>0</v>
      </c>
    </row>
    <row r="257" spans="1:10" ht="26.25" thickBot="1" x14ac:dyDescent="0.3">
      <c r="A257" s="9"/>
      <c r="B257" s="33" t="s">
        <v>72</v>
      </c>
      <c r="C257" s="17">
        <v>0</v>
      </c>
      <c r="D257" s="13"/>
      <c r="E257" s="12"/>
      <c r="F257" s="6"/>
      <c r="G257" s="6"/>
      <c r="H257" s="6"/>
      <c r="I257" s="2">
        <v>0</v>
      </c>
      <c r="J257" s="16">
        <f>I257-C257</f>
        <v>0</v>
      </c>
    </row>
    <row r="258" spans="1:10" ht="15.75" customHeight="1" thickBot="1" x14ac:dyDescent="0.3">
      <c r="A258" s="9"/>
      <c r="B258" s="33" t="s">
        <v>71</v>
      </c>
      <c r="C258" s="17">
        <v>0</v>
      </c>
      <c r="D258" s="13"/>
      <c r="E258" s="12"/>
      <c r="F258" s="6"/>
      <c r="G258" s="6"/>
      <c r="H258" s="6"/>
      <c r="I258" s="2">
        <v>0</v>
      </c>
      <c r="J258" s="16">
        <f>I258-C258</f>
        <v>0</v>
      </c>
    </row>
    <row r="259" spans="1:10" ht="15.75" customHeight="1" thickBot="1" x14ac:dyDescent="0.3">
      <c r="A259" s="9"/>
      <c r="B259" s="33" t="s">
        <v>70</v>
      </c>
      <c r="C259" s="17">
        <v>0</v>
      </c>
      <c r="D259" s="13"/>
      <c r="E259" s="12"/>
      <c r="F259" s="6"/>
      <c r="G259" s="6"/>
      <c r="H259" s="6"/>
      <c r="I259" s="2">
        <v>0</v>
      </c>
      <c r="J259" s="16">
        <f>I259-C259</f>
        <v>0</v>
      </c>
    </row>
    <row r="260" spans="1:10" ht="15.75" customHeight="1" thickBot="1" x14ac:dyDescent="0.3">
      <c r="A260" s="9"/>
      <c r="B260" s="33" t="s">
        <v>69</v>
      </c>
      <c r="C260" s="17">
        <v>0</v>
      </c>
      <c r="D260" s="13"/>
      <c r="E260" s="12"/>
      <c r="F260" s="6"/>
      <c r="G260" s="6"/>
      <c r="H260" s="6"/>
      <c r="I260" s="2">
        <v>0</v>
      </c>
      <c r="J260" s="16">
        <f>I260-C260</f>
        <v>0</v>
      </c>
    </row>
    <row r="261" spans="1:10" ht="15.75" customHeight="1" thickBot="1" x14ac:dyDescent="0.3">
      <c r="A261" s="9"/>
      <c r="B261" s="33" t="s">
        <v>68</v>
      </c>
      <c r="C261" s="17">
        <v>0</v>
      </c>
      <c r="D261" s="13"/>
      <c r="E261" s="12"/>
      <c r="F261" s="6"/>
      <c r="G261" s="6"/>
      <c r="H261" s="6"/>
      <c r="I261" s="2">
        <v>0</v>
      </c>
      <c r="J261" s="16">
        <f>I261-C261</f>
        <v>0</v>
      </c>
    </row>
    <row r="262" spans="1:10" ht="15.75" customHeight="1" thickBot="1" x14ac:dyDescent="0.3">
      <c r="A262" s="9"/>
      <c r="B262" s="33" t="s">
        <v>67</v>
      </c>
      <c r="C262" s="17">
        <v>0</v>
      </c>
      <c r="D262" s="13"/>
      <c r="E262" s="12"/>
      <c r="F262" s="6"/>
      <c r="G262" s="6"/>
      <c r="H262" s="6"/>
      <c r="I262" s="2">
        <v>0</v>
      </c>
      <c r="J262" s="16">
        <f>I262-C262</f>
        <v>0</v>
      </c>
    </row>
    <row r="263" spans="1:10" ht="15.75" customHeight="1" thickBot="1" x14ac:dyDescent="0.3">
      <c r="A263" s="9"/>
      <c r="B263" s="33" t="s">
        <v>66</v>
      </c>
      <c r="C263" s="17">
        <v>0</v>
      </c>
      <c r="D263" s="13"/>
      <c r="E263" s="12"/>
      <c r="F263" s="6"/>
      <c r="G263" s="6"/>
      <c r="H263" s="6"/>
      <c r="I263" s="2">
        <v>0</v>
      </c>
      <c r="J263" s="16">
        <f>I263-C263</f>
        <v>0</v>
      </c>
    </row>
    <row r="264" spans="1:10" ht="15.75" thickBot="1" x14ac:dyDescent="0.3">
      <c r="A264" s="9"/>
      <c r="B264" s="20" t="s">
        <v>65</v>
      </c>
      <c r="C264" s="17">
        <v>0</v>
      </c>
      <c r="D264" s="13"/>
      <c r="E264" s="12"/>
      <c r="F264" s="6"/>
      <c r="G264" s="6"/>
      <c r="H264" s="6"/>
      <c r="I264" s="2">
        <v>0</v>
      </c>
      <c r="J264" s="16">
        <f>I264-C264</f>
        <v>0</v>
      </c>
    </row>
    <row r="265" spans="1:10" ht="15.75" thickBot="1" x14ac:dyDescent="0.3">
      <c r="A265" s="9"/>
      <c r="B265" s="33" t="s">
        <v>64</v>
      </c>
      <c r="C265" s="17">
        <v>0</v>
      </c>
      <c r="D265" s="13"/>
      <c r="E265" s="12"/>
      <c r="F265" s="6"/>
      <c r="G265" s="6"/>
      <c r="H265" s="6"/>
      <c r="I265" s="2">
        <v>0</v>
      </c>
      <c r="J265" s="16">
        <f>I265-C265</f>
        <v>0</v>
      </c>
    </row>
    <row r="266" spans="1:10" ht="15.75" customHeight="1" thickBot="1" x14ac:dyDescent="0.3">
      <c r="A266" s="9"/>
      <c r="B266" s="33" t="s">
        <v>63</v>
      </c>
      <c r="C266" s="17">
        <v>0</v>
      </c>
      <c r="D266" s="13"/>
      <c r="E266" s="12"/>
      <c r="F266" s="6"/>
      <c r="G266" s="6"/>
      <c r="H266" s="6"/>
      <c r="I266" s="2">
        <v>0</v>
      </c>
      <c r="J266" s="16">
        <f>I266-C266</f>
        <v>0</v>
      </c>
    </row>
    <row r="267" spans="1:10" ht="15.75" customHeight="1" thickBot="1" x14ac:dyDescent="0.3">
      <c r="A267" s="9"/>
      <c r="B267" s="33" t="s">
        <v>62</v>
      </c>
      <c r="C267" s="17">
        <v>0</v>
      </c>
      <c r="D267" s="13"/>
      <c r="E267" s="12"/>
      <c r="F267" s="6"/>
      <c r="G267" s="6"/>
      <c r="H267" s="6"/>
      <c r="I267" s="2">
        <v>0</v>
      </c>
      <c r="J267" s="16">
        <f>I267-C267</f>
        <v>0</v>
      </c>
    </row>
    <row r="268" spans="1:10" ht="15.75" customHeight="1" thickBot="1" x14ac:dyDescent="0.3">
      <c r="A268" s="9"/>
      <c r="B268" s="33" t="s">
        <v>61</v>
      </c>
      <c r="C268" s="17">
        <v>0</v>
      </c>
      <c r="D268" s="13"/>
      <c r="E268" s="12"/>
      <c r="F268" s="6"/>
      <c r="G268" s="6"/>
      <c r="H268" s="6"/>
      <c r="I268" s="2">
        <v>0</v>
      </c>
      <c r="J268" s="16">
        <f>I268-C268</f>
        <v>0</v>
      </c>
    </row>
    <row r="269" spans="1:10" ht="15.75" customHeight="1" thickBot="1" x14ac:dyDescent="0.3">
      <c r="A269" s="9"/>
      <c r="B269" s="33" t="s">
        <v>60</v>
      </c>
      <c r="C269" s="17">
        <v>0</v>
      </c>
      <c r="D269" s="13"/>
      <c r="E269" s="12"/>
      <c r="F269" s="6"/>
      <c r="G269" s="6"/>
      <c r="H269" s="6"/>
      <c r="I269" s="2">
        <v>0</v>
      </c>
      <c r="J269" s="16">
        <f>I269-C269</f>
        <v>0</v>
      </c>
    </row>
    <row r="270" spans="1:10" ht="15.75" customHeight="1" thickBot="1" x14ac:dyDescent="0.3">
      <c r="A270" s="9"/>
      <c r="B270" s="33" t="s">
        <v>59</v>
      </c>
      <c r="C270" s="17">
        <v>0</v>
      </c>
      <c r="D270" s="13"/>
      <c r="E270" s="12"/>
      <c r="F270" s="6"/>
      <c r="G270" s="6"/>
      <c r="H270" s="6"/>
      <c r="I270" s="2">
        <v>0</v>
      </c>
      <c r="J270" s="16">
        <f>I270-C270</f>
        <v>0</v>
      </c>
    </row>
    <row r="271" spans="1:10" ht="15.75" customHeight="1" thickBot="1" x14ac:dyDescent="0.3">
      <c r="A271" s="9"/>
      <c r="B271" s="20" t="s">
        <v>58</v>
      </c>
      <c r="C271" s="17">
        <v>0</v>
      </c>
      <c r="D271" s="13"/>
      <c r="E271" s="12"/>
      <c r="F271" s="6"/>
      <c r="G271" s="6"/>
      <c r="H271" s="6"/>
      <c r="I271" s="2">
        <v>0</v>
      </c>
      <c r="J271" s="16">
        <f>I271-C271</f>
        <v>0</v>
      </c>
    </row>
    <row r="272" spans="1:10" ht="26.25" thickBot="1" x14ac:dyDescent="0.3">
      <c r="A272" s="9"/>
      <c r="B272" s="33" t="s">
        <v>57</v>
      </c>
      <c r="C272" s="17">
        <v>0</v>
      </c>
      <c r="D272" s="13"/>
      <c r="E272" s="12"/>
      <c r="F272" s="6"/>
      <c r="G272" s="6"/>
      <c r="H272" s="6"/>
      <c r="I272" s="2">
        <v>0</v>
      </c>
      <c r="J272" s="16">
        <f>I272-C272</f>
        <v>0</v>
      </c>
    </row>
    <row r="273" spans="1:10" ht="26.25" thickBot="1" x14ac:dyDescent="0.3">
      <c r="A273" s="9"/>
      <c r="B273" s="33" t="s">
        <v>56</v>
      </c>
      <c r="C273" s="17">
        <v>0</v>
      </c>
      <c r="D273" s="13"/>
      <c r="E273" s="12"/>
      <c r="F273" s="6"/>
      <c r="G273" s="6"/>
      <c r="H273" s="6"/>
      <c r="I273" s="2">
        <v>0</v>
      </c>
      <c r="J273" s="16">
        <f>I273-C273</f>
        <v>0</v>
      </c>
    </row>
    <row r="274" spans="1:10" ht="15.75" customHeight="1" thickBot="1" x14ac:dyDescent="0.3">
      <c r="A274" s="9"/>
      <c r="B274" s="33" t="s">
        <v>55</v>
      </c>
      <c r="C274" s="17">
        <v>0</v>
      </c>
      <c r="D274" s="13"/>
      <c r="E274" s="12"/>
      <c r="F274" s="6"/>
      <c r="G274" s="6"/>
      <c r="H274" s="6"/>
      <c r="I274" s="2">
        <v>0</v>
      </c>
      <c r="J274" s="16">
        <f>I274-C274</f>
        <v>0</v>
      </c>
    </row>
    <row r="275" spans="1:10" ht="15.75" thickBot="1" x14ac:dyDescent="0.3">
      <c r="A275" s="9"/>
      <c r="B275" s="33" t="s">
        <v>54</v>
      </c>
      <c r="C275" s="17">
        <v>0</v>
      </c>
      <c r="D275" s="13"/>
      <c r="E275" s="12"/>
      <c r="F275" s="6"/>
      <c r="G275" s="6"/>
      <c r="H275" s="6"/>
      <c r="I275" s="2">
        <v>0</v>
      </c>
      <c r="J275" s="16">
        <f>I275-C275</f>
        <v>0</v>
      </c>
    </row>
    <row r="276" spans="1:10" ht="15.75" thickBot="1" x14ac:dyDescent="0.3">
      <c r="A276" s="9"/>
      <c r="B276" s="33" t="s">
        <v>53</v>
      </c>
      <c r="C276" s="17">
        <v>0</v>
      </c>
      <c r="D276" s="13"/>
      <c r="E276" s="12"/>
      <c r="F276" s="6"/>
      <c r="G276" s="6"/>
      <c r="H276" s="6"/>
      <c r="I276" s="2">
        <v>0</v>
      </c>
      <c r="J276" s="16">
        <f>I276-C276</f>
        <v>0</v>
      </c>
    </row>
    <row r="277" spans="1:10" ht="15.75" thickBot="1" x14ac:dyDescent="0.3">
      <c r="A277" s="9"/>
      <c r="B277" s="33" t="s">
        <v>52</v>
      </c>
      <c r="C277" s="17">
        <v>0</v>
      </c>
      <c r="D277" s="13"/>
      <c r="E277" s="12"/>
      <c r="F277" s="6"/>
      <c r="G277" s="6"/>
      <c r="H277" s="6"/>
      <c r="I277" s="2">
        <v>0</v>
      </c>
      <c r="J277" s="16">
        <f>I277-C277</f>
        <v>0</v>
      </c>
    </row>
    <row r="278" spans="1:10" ht="15.75" thickBot="1" x14ac:dyDescent="0.3">
      <c r="A278" s="9"/>
      <c r="B278" s="33" t="s">
        <v>51</v>
      </c>
      <c r="C278" s="17">
        <v>0</v>
      </c>
      <c r="D278" s="13"/>
      <c r="E278" s="12"/>
      <c r="F278" s="6"/>
      <c r="G278" s="6"/>
      <c r="H278" s="6"/>
      <c r="I278" s="2">
        <v>0</v>
      </c>
      <c r="J278" s="16">
        <f>I278-C278</f>
        <v>0</v>
      </c>
    </row>
    <row r="279" spans="1:10" ht="15.75" hidden="1" thickBot="1" x14ac:dyDescent="0.3">
      <c r="A279" s="9"/>
      <c r="B279" s="33" t="s">
        <v>50</v>
      </c>
      <c r="C279" s="17">
        <v>0</v>
      </c>
      <c r="D279" s="13"/>
      <c r="E279" s="12"/>
      <c r="F279" s="6"/>
      <c r="G279" s="6"/>
      <c r="H279" s="6"/>
      <c r="I279" s="2">
        <v>0</v>
      </c>
      <c r="J279" s="16">
        <f>I279-C279</f>
        <v>0</v>
      </c>
    </row>
    <row r="280" spans="1:10" ht="15.75" hidden="1" thickBot="1" x14ac:dyDescent="0.3">
      <c r="A280" s="9"/>
      <c r="B280" s="33" t="s">
        <v>49</v>
      </c>
      <c r="C280" s="17">
        <v>0</v>
      </c>
      <c r="D280" s="13"/>
      <c r="E280" s="12"/>
      <c r="F280" s="6"/>
      <c r="G280" s="6"/>
      <c r="H280" s="6"/>
      <c r="I280" s="2">
        <v>0</v>
      </c>
      <c r="J280" s="16">
        <f>I280-C280</f>
        <v>0</v>
      </c>
    </row>
    <row r="281" spans="1:10" ht="15.75" customHeight="1" thickBot="1" x14ac:dyDescent="0.3">
      <c r="A281" s="9"/>
      <c r="B281" s="20" t="s">
        <v>48</v>
      </c>
      <c r="C281" s="17">
        <v>0</v>
      </c>
      <c r="D281" s="13"/>
      <c r="E281" s="12"/>
      <c r="F281" s="6"/>
      <c r="G281" s="6"/>
      <c r="H281" s="6"/>
      <c r="I281" s="2">
        <v>0</v>
      </c>
      <c r="J281" s="16">
        <f>I281-C281</f>
        <v>0</v>
      </c>
    </row>
    <row r="282" spans="1:10" ht="15.75" customHeight="1" thickBot="1" x14ac:dyDescent="0.3">
      <c r="A282" s="9"/>
      <c r="B282" s="33" t="s">
        <v>47</v>
      </c>
      <c r="C282" s="17">
        <v>0</v>
      </c>
      <c r="D282" s="13"/>
      <c r="E282" s="12"/>
      <c r="F282" s="6"/>
      <c r="G282" s="6"/>
      <c r="H282" s="6"/>
      <c r="I282" s="2">
        <v>0</v>
      </c>
      <c r="J282" s="16">
        <f>I282-C282</f>
        <v>0</v>
      </c>
    </row>
    <row r="283" spans="1:10" ht="15.75" customHeight="1" thickBot="1" x14ac:dyDescent="0.3">
      <c r="A283" s="9"/>
      <c r="B283" s="33" t="s">
        <v>46</v>
      </c>
      <c r="C283" s="17">
        <v>0</v>
      </c>
      <c r="D283" s="13"/>
      <c r="E283" s="12"/>
      <c r="F283" s="6"/>
      <c r="G283" s="6"/>
      <c r="H283" s="6"/>
      <c r="I283" s="2">
        <v>0</v>
      </c>
      <c r="J283" s="16">
        <f>I283-C283</f>
        <v>0</v>
      </c>
    </row>
    <row r="284" spans="1:10" ht="15.75" customHeight="1" thickBot="1" x14ac:dyDescent="0.3">
      <c r="A284" s="9"/>
      <c r="B284" s="33" t="s">
        <v>45</v>
      </c>
      <c r="C284" s="17">
        <v>0</v>
      </c>
      <c r="D284" s="13"/>
      <c r="E284" s="12"/>
      <c r="F284" s="6"/>
      <c r="G284" s="6"/>
      <c r="H284" s="6"/>
      <c r="I284" s="2">
        <v>0</v>
      </c>
      <c r="J284" s="16">
        <f>I284-C284</f>
        <v>0</v>
      </c>
    </row>
    <row r="285" spans="1:10" ht="15.75" customHeight="1" thickBot="1" x14ac:dyDescent="0.3">
      <c r="A285" s="9"/>
      <c r="B285" s="33" t="s">
        <v>44</v>
      </c>
      <c r="C285" s="17">
        <v>0</v>
      </c>
      <c r="D285" s="13"/>
      <c r="E285" s="12"/>
      <c r="F285" s="6"/>
      <c r="G285" s="6"/>
      <c r="H285" s="6"/>
      <c r="I285" s="2">
        <v>0</v>
      </c>
      <c r="J285" s="16">
        <f>I285-C285</f>
        <v>0</v>
      </c>
    </row>
    <row r="286" spans="1:10" ht="15.75" customHeight="1" thickBot="1" x14ac:dyDescent="0.3">
      <c r="A286" s="9"/>
      <c r="B286" s="33" t="s">
        <v>43</v>
      </c>
      <c r="C286" s="17">
        <v>0</v>
      </c>
      <c r="D286" s="13"/>
      <c r="E286" s="12"/>
      <c r="F286" s="6"/>
      <c r="G286" s="6"/>
      <c r="H286" s="6"/>
      <c r="I286" s="2">
        <v>0</v>
      </c>
      <c r="J286" s="16">
        <f>I286-C286</f>
        <v>0</v>
      </c>
    </row>
    <row r="287" spans="1:10" ht="15.75" customHeight="1" thickBot="1" x14ac:dyDescent="0.3">
      <c r="A287" s="9"/>
      <c r="B287" s="33" t="s">
        <v>42</v>
      </c>
      <c r="C287" s="17">
        <v>0</v>
      </c>
      <c r="D287" s="13"/>
      <c r="E287" s="12"/>
      <c r="F287" s="6"/>
      <c r="G287" s="6"/>
      <c r="H287" s="6"/>
      <c r="I287" s="2">
        <v>0</v>
      </c>
      <c r="J287" s="16">
        <f>I287-C287</f>
        <v>0</v>
      </c>
    </row>
    <row r="288" spans="1:10" ht="15.75" customHeight="1" thickBot="1" x14ac:dyDescent="0.3">
      <c r="A288" s="9"/>
      <c r="B288" s="33" t="s">
        <v>41</v>
      </c>
      <c r="C288" s="17">
        <v>0</v>
      </c>
      <c r="D288" s="13"/>
      <c r="E288" s="12"/>
      <c r="F288" s="6"/>
      <c r="G288" s="6"/>
      <c r="H288" s="6"/>
      <c r="I288" s="2">
        <v>0</v>
      </c>
      <c r="J288" s="16">
        <f>I288-C288</f>
        <v>0</v>
      </c>
    </row>
    <row r="289" spans="1:19" ht="15.75" customHeight="1" thickBot="1" x14ac:dyDescent="0.3">
      <c r="A289" s="9"/>
      <c r="B289" s="33" t="s">
        <v>40</v>
      </c>
      <c r="C289" s="17">
        <v>0</v>
      </c>
      <c r="D289" s="13"/>
      <c r="E289" s="12"/>
      <c r="F289" s="6"/>
      <c r="G289" s="6"/>
      <c r="H289" s="6"/>
      <c r="I289" s="2">
        <v>0</v>
      </c>
      <c r="J289" s="16">
        <f>I289-C289</f>
        <v>0</v>
      </c>
    </row>
    <row r="290" spans="1:19" ht="15.75" customHeight="1" thickBot="1" x14ac:dyDescent="0.3">
      <c r="A290" s="9"/>
      <c r="B290" s="33" t="s">
        <v>39</v>
      </c>
      <c r="C290" s="17">
        <v>0</v>
      </c>
      <c r="D290" s="13"/>
      <c r="E290" s="12"/>
      <c r="F290" s="6"/>
      <c r="G290" s="6"/>
      <c r="H290" s="6"/>
      <c r="I290" s="2">
        <v>0</v>
      </c>
      <c r="J290" s="16">
        <f>I290-C290</f>
        <v>0</v>
      </c>
      <c r="O290" t="s">
        <v>38</v>
      </c>
    </row>
    <row r="291" spans="1:19" ht="15.75" customHeight="1" thickBot="1" x14ac:dyDescent="0.3">
      <c r="A291" s="9"/>
      <c r="B291" s="20" t="s">
        <v>37</v>
      </c>
      <c r="C291" s="17">
        <v>0</v>
      </c>
      <c r="D291" s="13"/>
      <c r="E291" s="12"/>
      <c r="F291" s="6"/>
      <c r="G291" s="6"/>
      <c r="H291" s="6"/>
      <c r="I291" s="2">
        <v>0</v>
      </c>
      <c r="J291" s="16">
        <f>I291-C291</f>
        <v>0</v>
      </c>
    </row>
    <row r="292" spans="1:19" s="24" customFormat="1" ht="15.75" customHeight="1" thickBot="1" x14ac:dyDescent="0.3">
      <c r="A292" s="9"/>
      <c r="B292" s="33" t="s">
        <v>36</v>
      </c>
      <c r="C292" s="17">
        <v>0</v>
      </c>
      <c r="D292" s="13"/>
      <c r="E292" s="12"/>
      <c r="F292" s="6"/>
      <c r="G292" s="6"/>
      <c r="H292" s="6"/>
      <c r="I292" s="2">
        <v>0</v>
      </c>
      <c r="J292" s="16">
        <f>I292-C292</f>
        <v>0</v>
      </c>
      <c r="K292" s="1"/>
      <c r="L292"/>
      <c r="M292"/>
      <c r="N292"/>
      <c r="O292"/>
      <c r="P292" t="s">
        <v>35</v>
      </c>
      <c r="Q292"/>
      <c r="R292"/>
      <c r="S292"/>
    </row>
    <row r="293" spans="1:19" ht="15.75" customHeight="1" thickBot="1" x14ac:dyDescent="0.3">
      <c r="A293" s="9"/>
      <c r="B293" s="33" t="s">
        <v>34</v>
      </c>
      <c r="C293" s="17">
        <v>0</v>
      </c>
      <c r="D293" s="13"/>
      <c r="E293" s="12"/>
      <c r="F293" s="6"/>
      <c r="G293" s="6"/>
      <c r="H293" s="6"/>
      <c r="I293" s="2">
        <v>0</v>
      </c>
      <c r="J293" s="16">
        <f>I293-C293</f>
        <v>0</v>
      </c>
      <c r="Q293" t="s">
        <v>33</v>
      </c>
      <c r="S293" s="24"/>
    </row>
    <row r="294" spans="1:19" ht="15.75" customHeight="1" thickBot="1" x14ac:dyDescent="0.3">
      <c r="A294" s="9"/>
      <c r="B294" s="20" t="s">
        <v>32</v>
      </c>
      <c r="C294" s="17">
        <v>0</v>
      </c>
      <c r="D294" s="13"/>
      <c r="E294" s="12"/>
      <c r="F294" s="6"/>
      <c r="G294" s="6"/>
      <c r="H294" s="6"/>
      <c r="I294" s="2">
        <v>0</v>
      </c>
      <c r="J294" s="16">
        <f>I294-C294</f>
        <v>0</v>
      </c>
      <c r="P294" t="s">
        <v>31</v>
      </c>
    </row>
    <row r="295" spans="1:19" ht="15.75" customHeight="1" thickBot="1" x14ac:dyDescent="0.3">
      <c r="A295" s="9"/>
      <c r="B295" s="33" t="s">
        <v>30</v>
      </c>
      <c r="C295" s="17">
        <v>0</v>
      </c>
      <c r="D295" s="13"/>
      <c r="E295" s="12"/>
      <c r="F295" s="6"/>
      <c r="G295" s="6"/>
      <c r="H295" s="6"/>
      <c r="I295" s="2">
        <v>0</v>
      </c>
      <c r="J295" s="16">
        <f>I295-C295</f>
        <v>0</v>
      </c>
      <c r="O295" s="24" t="s">
        <v>29</v>
      </c>
      <c r="Q295" t="s">
        <v>28</v>
      </c>
      <c r="R295" s="24"/>
    </row>
    <row r="296" spans="1:19" ht="15.75" customHeight="1" thickBot="1" x14ac:dyDescent="0.3">
      <c r="A296" s="9"/>
      <c r="B296" s="33" t="s">
        <v>27</v>
      </c>
      <c r="C296" s="17">
        <v>0</v>
      </c>
      <c r="D296" s="13"/>
      <c r="E296" s="12"/>
      <c r="F296" s="6"/>
      <c r="G296" s="6"/>
      <c r="H296" s="6"/>
      <c r="I296" s="2">
        <v>0</v>
      </c>
      <c r="J296" s="16">
        <f>I296-C296</f>
        <v>0</v>
      </c>
      <c r="N296" s="24"/>
      <c r="P296" s="24"/>
      <c r="Q296" s="24"/>
    </row>
    <row r="297" spans="1:19" ht="15.75" customHeight="1" thickBot="1" x14ac:dyDescent="0.3">
      <c r="A297" s="9"/>
      <c r="B297" s="33" t="s">
        <v>26</v>
      </c>
      <c r="C297" s="17">
        <v>0</v>
      </c>
      <c r="D297" s="13"/>
      <c r="E297" s="12"/>
      <c r="F297" s="6"/>
      <c r="G297" s="6"/>
      <c r="H297" s="6"/>
      <c r="I297" s="2">
        <v>0</v>
      </c>
      <c r="J297" s="16">
        <f>I297-C297</f>
        <v>0</v>
      </c>
      <c r="P297" t="s">
        <v>25</v>
      </c>
    </row>
    <row r="298" spans="1:19" ht="15.75" customHeight="1" thickBot="1" x14ac:dyDescent="0.3">
      <c r="A298" s="32"/>
      <c r="B298" s="31" t="s">
        <v>24</v>
      </c>
      <c r="C298" s="30">
        <v>5660704633</v>
      </c>
      <c r="D298" s="13"/>
      <c r="E298" s="12">
        <f>SUM(C298:C298)</f>
        <v>5660704633</v>
      </c>
      <c r="F298" s="6">
        <f>IF(E298=0,"",IF(ISBLANK(B298)=FALSE,1,0))</f>
        <v>1</v>
      </c>
      <c r="G298" s="6" t="str">
        <f>IF(F298=1,LEFT(B298,1),"")</f>
        <v>P</v>
      </c>
      <c r="H298" s="6" t="str">
        <f>IF(F298=1,LEFT(B298,2),"")</f>
        <v>Pa</v>
      </c>
      <c r="I298" s="2">
        <v>5109436879</v>
      </c>
      <c r="J298" s="16">
        <f>I298-C298</f>
        <v>-551267754</v>
      </c>
      <c r="L298" t="b">
        <f>C298=K298</f>
        <v>0</v>
      </c>
      <c r="Q298" t="s">
        <v>23</v>
      </c>
    </row>
    <row r="299" spans="1:19" ht="15.75" customHeight="1" thickBot="1" x14ac:dyDescent="0.3">
      <c r="A299" s="9"/>
      <c r="B299" s="20" t="s">
        <v>22</v>
      </c>
      <c r="C299" s="17">
        <v>3244915603</v>
      </c>
      <c r="D299" s="13"/>
      <c r="E299" s="12">
        <f>SUM(C299:C299)</f>
        <v>3244915603</v>
      </c>
      <c r="F299" s="6">
        <f>IF(E299=0,"",IF(ISBLANK(B299)=FALSE,1,0))</f>
        <v>1</v>
      </c>
      <c r="G299" s="6" t="str">
        <f>IF(F299=1,LEFT(B299,1),"")</f>
        <v>P</v>
      </c>
      <c r="H299" s="6" t="str">
        <f>IF(F299=1,LEFT(B299,2),"")</f>
        <v>Pa</v>
      </c>
      <c r="I299" s="2">
        <v>2923007750</v>
      </c>
      <c r="J299" s="16">
        <f>I299-C299</f>
        <v>-321907853</v>
      </c>
      <c r="K299" s="19">
        <f>SUM(C300)</f>
        <v>3244915603</v>
      </c>
      <c r="L299" t="b">
        <f>C299=K299</f>
        <v>1</v>
      </c>
      <c r="P299" t="s">
        <v>21</v>
      </c>
    </row>
    <row r="300" spans="1:19" ht="15.75" customHeight="1" thickBot="1" x14ac:dyDescent="0.3">
      <c r="A300" s="9"/>
      <c r="B300" s="18" t="s">
        <v>20</v>
      </c>
      <c r="C300" s="17">
        <v>3244915603</v>
      </c>
      <c r="D300" s="13"/>
      <c r="E300" s="12">
        <f>SUM(C300:C300)</f>
        <v>3244915603</v>
      </c>
      <c r="F300" s="6">
        <f>IF(E300=0,"",IF(ISBLANK(B300)=FALSE,1,0))</f>
        <v>1</v>
      </c>
      <c r="G300" s="6" t="str">
        <f>IF(F300=1,LEFT(B300,1),"")</f>
        <v>P</v>
      </c>
      <c r="H300" s="6" t="str">
        <f>IF(F300=1,LEFT(B300,2),"")</f>
        <v>Pa</v>
      </c>
      <c r="I300" s="2">
        <v>2923007750</v>
      </c>
      <c r="J300" s="16">
        <f>I300-C300</f>
        <v>-321907853</v>
      </c>
      <c r="L300" t="b">
        <f>C300=K300</f>
        <v>0</v>
      </c>
      <c r="Q300" t="s">
        <v>19</v>
      </c>
    </row>
    <row r="301" spans="1:19" ht="15.75" customHeight="1" thickBot="1" x14ac:dyDescent="0.3">
      <c r="A301" s="9"/>
      <c r="B301" s="20" t="s">
        <v>18</v>
      </c>
      <c r="C301" s="17">
        <v>2415789030</v>
      </c>
      <c r="D301" s="13"/>
      <c r="E301" s="12">
        <f>SUM(C301:C301)</f>
        <v>2415789030</v>
      </c>
      <c r="F301" s="6">
        <f>IF(E301=0,"",IF(ISBLANK(B301)=FALSE,1,0))</f>
        <v>1</v>
      </c>
      <c r="G301" s="6" t="str">
        <f>IF(F301=1,LEFT(B301,1),"")</f>
        <v>A</v>
      </c>
      <c r="H301" s="6" t="str">
        <f>IF(F301=1,LEFT(B301,2),"")</f>
        <v>Ap</v>
      </c>
      <c r="I301" s="2">
        <v>2186429129</v>
      </c>
      <c r="J301" s="16">
        <f>I301-C301</f>
        <v>-229359901</v>
      </c>
      <c r="K301" s="19">
        <f>SUM(C302)</f>
        <v>2415789030</v>
      </c>
      <c r="L301" t="b">
        <f>C301=K301</f>
        <v>1</v>
      </c>
      <c r="M301" s="24"/>
      <c r="P301" s="22" t="s">
        <v>17</v>
      </c>
    </row>
    <row r="302" spans="1:19" ht="15.75" customHeight="1" thickBot="1" x14ac:dyDescent="0.3">
      <c r="A302" s="9"/>
      <c r="B302" s="18" t="s">
        <v>16</v>
      </c>
      <c r="C302" s="17">
        <v>2415789030</v>
      </c>
      <c r="D302" s="13"/>
      <c r="E302" s="12">
        <f>SUM(C302:C302)</f>
        <v>2415789030</v>
      </c>
      <c r="F302" s="6">
        <f>IF(E302=0,"",IF(ISBLANK(B302)=FALSE,1,0))</f>
        <v>1</v>
      </c>
      <c r="G302" s="6" t="str">
        <f>IF(F302=1,LEFT(B302,1),"")</f>
        <v>A</v>
      </c>
      <c r="H302" s="6" t="str">
        <f>IF(F302=1,LEFT(B302,2),"")</f>
        <v>Ap</v>
      </c>
      <c r="I302" s="2">
        <v>2186429129</v>
      </c>
      <c r="J302" s="16">
        <f>I302-C302</f>
        <v>-229359901</v>
      </c>
      <c r="L302" t="b">
        <f>C302=K302</f>
        <v>0</v>
      </c>
      <c r="Q302" t="s">
        <v>15</v>
      </c>
    </row>
    <row r="303" spans="1:19" ht="15.75" customHeight="1" thickBot="1" x14ac:dyDescent="0.3">
      <c r="A303" s="9"/>
      <c r="B303" s="31" t="s">
        <v>14</v>
      </c>
      <c r="C303" s="30">
        <v>1834059996</v>
      </c>
      <c r="D303" s="29"/>
      <c r="E303" s="28">
        <f>SUM(C303:C303)</f>
        <v>1834059996</v>
      </c>
      <c r="F303" s="27">
        <f>IF(E303=0,"",IF(ISBLANK(B303)=FALSE,1,0))</f>
        <v>1</v>
      </c>
      <c r="G303" s="27" t="str">
        <f>IF(F303=1,LEFT(B303,1),"")</f>
        <v>D</v>
      </c>
      <c r="H303" s="27" t="str">
        <f>IF(F303=1,LEFT(B303,2),"")</f>
        <v>De</v>
      </c>
      <c r="I303" s="26">
        <v>838704201</v>
      </c>
      <c r="J303" s="16">
        <f>I303-C303</f>
        <v>-995355795</v>
      </c>
      <c r="K303" s="25">
        <v>1836059996</v>
      </c>
      <c r="L303" s="24" t="b">
        <f>C303=K303</f>
        <v>0</v>
      </c>
      <c r="P303" s="22" t="s">
        <v>13</v>
      </c>
      <c r="Q303" s="23"/>
    </row>
    <row r="304" spans="1:19" ht="15.75" customHeight="1" thickBot="1" x14ac:dyDescent="0.3">
      <c r="A304" s="9"/>
      <c r="B304" s="20" t="s">
        <v>12</v>
      </c>
      <c r="C304" s="17">
        <v>104783452</v>
      </c>
      <c r="D304" s="13"/>
      <c r="E304" s="12">
        <f>SUM(C304:C304)</f>
        <v>104783452</v>
      </c>
      <c r="F304" s="6">
        <f>IF(E304=0,"",IF(ISBLANK(B304)=FALSE,1,0))</f>
        <v>1</v>
      </c>
      <c r="G304" s="6" t="str">
        <f>IF(F304=1,LEFT(B304,1),"")</f>
        <v>A</v>
      </c>
      <c r="H304" s="6" t="str">
        <f>IF(F304=1,LEFT(B304,2),"")</f>
        <v>Am</v>
      </c>
      <c r="I304" s="2">
        <v>88760592</v>
      </c>
      <c r="J304" s="16">
        <f>I304-C304</f>
        <v>-16022860</v>
      </c>
      <c r="K304" s="19">
        <f>SUM(C305)</f>
        <v>104783452</v>
      </c>
      <c r="L304" t="b">
        <f>C304=K304</f>
        <v>1</v>
      </c>
      <c r="P304" s="22"/>
      <c r="Q304" t="s">
        <v>11</v>
      </c>
    </row>
    <row r="305" spans="1:17" ht="15.75" customHeight="1" thickBot="1" x14ac:dyDescent="0.3">
      <c r="A305" s="9"/>
      <c r="B305" s="18" t="s">
        <v>10</v>
      </c>
      <c r="C305" s="17">
        <v>104783452</v>
      </c>
      <c r="D305" s="13"/>
      <c r="E305" s="12">
        <f>SUM(C305:C305)</f>
        <v>104783452</v>
      </c>
      <c r="F305" s="6">
        <f>IF(E305=0,"",IF(ISBLANK(B305)=FALSE,1,0))</f>
        <v>1</v>
      </c>
      <c r="G305" s="6" t="str">
        <f>IF(F305=1,LEFT(B305,1),"")</f>
        <v>A</v>
      </c>
      <c r="H305" s="6" t="str">
        <f>IF(F305=1,LEFT(B305,2),"")</f>
        <v>Am</v>
      </c>
      <c r="I305" s="2">
        <v>88760592</v>
      </c>
      <c r="J305" s="16">
        <f>I305-C305</f>
        <v>-16022860</v>
      </c>
      <c r="L305" t="b">
        <f>C305=K305</f>
        <v>0</v>
      </c>
      <c r="P305" s="22" t="s">
        <v>9</v>
      </c>
      <c r="Q305" s="23"/>
    </row>
    <row r="306" spans="1:17" ht="15.75" customHeight="1" thickBot="1" x14ac:dyDescent="0.3">
      <c r="A306" s="9"/>
      <c r="B306" s="20" t="s">
        <v>8</v>
      </c>
      <c r="C306" s="17">
        <v>618750784</v>
      </c>
      <c r="D306" s="13"/>
      <c r="E306" s="12">
        <f>SUM(C306:C306)</f>
        <v>618750784</v>
      </c>
      <c r="F306" s="6">
        <f>IF(E306=0,"",IF(ISBLANK(B306)=FALSE,1,0))</f>
        <v>1</v>
      </c>
      <c r="G306" s="6" t="str">
        <f>IF(F306=1,LEFT(B306,1),"")</f>
        <v>I</v>
      </c>
      <c r="H306" s="6" t="str">
        <f>IF(F306=1,LEFT(B306,2),"")</f>
        <v>In</v>
      </c>
      <c r="I306" s="2">
        <v>436988122</v>
      </c>
      <c r="J306" s="16">
        <f>I306-C306</f>
        <v>-181762662</v>
      </c>
      <c r="K306" s="19">
        <f>SUM(C307)</f>
        <v>618750784</v>
      </c>
      <c r="L306" t="b">
        <f>C306=K306</f>
        <v>1</v>
      </c>
      <c r="P306" s="22"/>
      <c r="Q306" s="21" t="s">
        <v>7</v>
      </c>
    </row>
    <row r="307" spans="1:17" ht="15.75" customHeight="1" thickBot="1" x14ac:dyDescent="0.3">
      <c r="A307" s="9"/>
      <c r="B307" s="18" t="s">
        <v>6</v>
      </c>
      <c r="C307" s="17">
        <v>618750784</v>
      </c>
      <c r="D307" s="13"/>
      <c r="E307" s="12">
        <f>SUM(C307:C307)</f>
        <v>618750784</v>
      </c>
      <c r="F307" s="6">
        <f>IF(E307=0,"",IF(ISBLANK(B307)=FALSE,1,0))</f>
        <v>1</v>
      </c>
      <c r="G307" s="6" t="str">
        <f>IF(F307=1,LEFT(B307,1),"")</f>
        <v>I</v>
      </c>
      <c r="H307" s="6" t="str">
        <f>IF(F307=1,LEFT(B307,2),"")</f>
        <v>In</v>
      </c>
      <c r="I307" s="2">
        <v>436988122</v>
      </c>
      <c r="J307" s="16">
        <f>I307-C307</f>
        <v>-181762662</v>
      </c>
      <c r="L307" t="b">
        <f>C307=K307</f>
        <v>0</v>
      </c>
    </row>
    <row r="308" spans="1:17" ht="15.75" customHeight="1" thickBot="1" x14ac:dyDescent="0.3">
      <c r="A308" s="9"/>
      <c r="B308" s="20" t="s">
        <v>5</v>
      </c>
      <c r="C308" s="17">
        <v>661000000</v>
      </c>
      <c r="D308" s="13"/>
      <c r="E308" s="12">
        <f>SUM(C308:C308)</f>
        <v>661000000</v>
      </c>
      <c r="F308" s="6">
        <f>IF(E308=0,"",IF(ISBLANK(B308)=FALSE,1,0))</f>
        <v>1</v>
      </c>
      <c r="G308" s="6" t="str">
        <f>IF(F308=1,LEFT(B308,1),"")</f>
        <v>G</v>
      </c>
      <c r="H308" s="6" t="str">
        <f>IF(F308=1,LEFT(B308,2),"")</f>
        <v>Ga</v>
      </c>
      <c r="J308" s="16"/>
    </row>
    <row r="309" spans="1:17" ht="15.75" customHeight="1" thickBot="1" x14ac:dyDescent="0.3">
      <c r="A309" s="9"/>
      <c r="B309" s="18" t="s">
        <v>4</v>
      </c>
      <c r="C309" s="17">
        <v>661000000</v>
      </c>
      <c r="D309" s="13"/>
      <c r="E309" s="12">
        <f>SUM(C309:C309)</f>
        <v>661000000</v>
      </c>
      <c r="F309" s="6">
        <f>IF(E309=0,"",IF(ISBLANK(B309)=FALSE,1,0))</f>
        <v>1</v>
      </c>
      <c r="G309" s="6" t="str">
        <f>IF(F309=1,LEFT(B309,1),"")</f>
        <v>G</v>
      </c>
      <c r="H309" s="6" t="str">
        <f>IF(F309=1,LEFT(B309,2),"")</f>
        <v>Ga</v>
      </c>
      <c r="J309" s="16"/>
    </row>
    <row r="310" spans="1:17" ht="15.75" customHeight="1" thickBot="1" x14ac:dyDescent="0.3">
      <c r="A310" s="9"/>
      <c r="B310" s="20" t="s">
        <v>3</v>
      </c>
      <c r="C310" s="17">
        <v>0</v>
      </c>
      <c r="D310" s="13"/>
      <c r="E310" s="12">
        <f>SUM(C310:C310)</f>
        <v>0</v>
      </c>
      <c r="F310" s="6" t="str">
        <f>IF(E310=0,"",IF(ISBLANK(B310)=FALSE,1,0))</f>
        <v/>
      </c>
      <c r="G310" s="6"/>
      <c r="H310" s="6"/>
      <c r="I310" s="2">
        <v>107955487</v>
      </c>
      <c r="J310" s="16">
        <f>I310-C310</f>
        <v>107955487</v>
      </c>
      <c r="K310" s="19">
        <f>SUM(C311)</f>
        <v>0</v>
      </c>
      <c r="L310" t="b">
        <f>C310=K310</f>
        <v>1</v>
      </c>
    </row>
    <row r="311" spans="1:17" ht="15.75" customHeight="1" thickBot="1" x14ac:dyDescent="0.3">
      <c r="A311" s="9"/>
      <c r="B311" s="18" t="s">
        <v>3</v>
      </c>
      <c r="C311" s="17">
        <v>0</v>
      </c>
      <c r="D311" s="13"/>
      <c r="E311" s="12">
        <f>SUM(C311:C311)</f>
        <v>0</v>
      </c>
      <c r="F311" s="6" t="str">
        <f>IF(E311=0,"",IF(ISBLANK(B311)=FALSE,1,0))</f>
        <v/>
      </c>
      <c r="G311" s="6"/>
      <c r="H311" s="6"/>
      <c r="I311" s="2">
        <v>107955487</v>
      </c>
      <c r="J311" s="16">
        <f>I311-C311</f>
        <v>107955487</v>
      </c>
      <c r="L311" t="b">
        <f>C311=K311</f>
        <v>1</v>
      </c>
    </row>
    <row r="312" spans="1:17" ht="15.75" customHeight="1" thickBot="1" x14ac:dyDescent="0.3">
      <c r="A312" s="9"/>
      <c r="B312" s="20" t="s">
        <v>2</v>
      </c>
      <c r="C312" s="17">
        <v>449525760</v>
      </c>
      <c r="D312" s="13"/>
      <c r="E312" s="12">
        <f>SUM(C312:C312)</f>
        <v>449525760</v>
      </c>
      <c r="F312" s="6">
        <f>IF(E312=0,"",IF(ISBLANK(B312)=FALSE,1,0))</f>
        <v>1</v>
      </c>
      <c r="G312" s="6"/>
      <c r="H312" s="6"/>
      <c r="I312" s="2">
        <v>205000000</v>
      </c>
      <c r="J312" s="16">
        <f>I312-C312</f>
        <v>-244525760</v>
      </c>
      <c r="K312" s="19">
        <f>SUM(C313)</f>
        <v>449525760</v>
      </c>
      <c r="L312" t="b">
        <f>C312=K312</f>
        <v>1</v>
      </c>
    </row>
    <row r="313" spans="1:17" ht="15.75" customHeight="1" thickBot="1" x14ac:dyDescent="0.3">
      <c r="B313" s="18" t="s">
        <v>1</v>
      </c>
      <c r="C313" s="17">
        <v>449525760</v>
      </c>
      <c r="D313" s="13"/>
      <c r="E313" s="12">
        <f>SUM(C313:C313)</f>
        <v>449525760</v>
      </c>
      <c r="F313" s="6">
        <f>IF(E313=0,"",IF(ISBLANK(B313)=FALSE,1,0))</f>
        <v>1</v>
      </c>
      <c r="G313" s="6"/>
      <c r="H313" s="6"/>
      <c r="I313" s="2">
        <v>205000000</v>
      </c>
      <c r="J313" s="16">
        <f>I313-C313</f>
        <v>-244525760</v>
      </c>
      <c r="L313" t="b">
        <f>C313=K313</f>
        <v>0</v>
      </c>
    </row>
    <row r="314" spans="1:17" ht="15.75" thickBot="1" x14ac:dyDescent="0.3">
      <c r="B314" s="15"/>
      <c r="C314" s="14"/>
      <c r="D314" s="13"/>
      <c r="E314" s="12"/>
      <c r="F314" s="6" t="str">
        <f>IF(E314=0,"",IF(ISBLANK(B314)=FALSE,1,0))</f>
        <v/>
      </c>
      <c r="G314" s="6" t="str">
        <f>IF(F314=1,LEFT(B314,1),"")</f>
        <v/>
      </c>
      <c r="H314" s="6" t="str">
        <f>IF(F314=1,LEFT(B314,2),"")</f>
        <v/>
      </c>
      <c r="L314" t="b">
        <f>C314=K314</f>
        <v>1</v>
      </c>
    </row>
    <row r="315" spans="1:17" x14ac:dyDescent="0.25">
      <c r="B315" s="11" t="s">
        <v>0</v>
      </c>
      <c r="C315" s="10"/>
      <c r="D315" s="10"/>
      <c r="E315" s="6"/>
      <c r="F315" s="6"/>
      <c r="G315" s="6"/>
      <c r="H315" s="6"/>
      <c r="L315" t="b">
        <f>C315=K315</f>
        <v>1</v>
      </c>
    </row>
    <row r="316" spans="1:17" x14ac:dyDescent="0.25">
      <c r="B316" s="9"/>
      <c r="C316" s="10"/>
      <c r="D316" s="10"/>
      <c r="E316" s="6"/>
      <c r="F316" s="6"/>
      <c r="G316" s="6"/>
      <c r="H316" s="6"/>
    </row>
    <row r="317" spans="1:17" x14ac:dyDescent="0.25">
      <c r="B317" s="9"/>
      <c r="C317" s="8"/>
      <c r="D317" s="7"/>
      <c r="E317" s="6"/>
      <c r="F317" s="6"/>
      <c r="G317" s="6"/>
      <c r="H317" s="6"/>
    </row>
  </sheetData>
  <mergeCells count="1">
    <mergeCell ref="B1:C1"/>
  </mergeCells>
  <printOptions horizontalCentered="1"/>
  <pageMargins left="0.59055118110236227" right="0.27559055118110237" top="0.39370078740157483" bottom="0.39370078740157483" header="0.31496062992125984" footer="0.31496062992125984"/>
  <pageSetup scale="87" fitToHeight="0" orientation="portrait" r:id="rId1"/>
  <rowBreaks count="2" manualBreakCount="2">
    <brk id="249" max="3" man="1"/>
    <brk id="296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CapConPar</vt:lpstr>
      <vt:lpstr>CapConPar!Área_de_impresión</vt:lpstr>
      <vt:lpstr>CapConPar!Títulos_a_imprimir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Manuel</dc:creator>
  <cp:lastModifiedBy>Jesus Manuel</cp:lastModifiedBy>
  <dcterms:created xsi:type="dcterms:W3CDTF">2022-01-28T09:25:29Z</dcterms:created>
  <dcterms:modified xsi:type="dcterms:W3CDTF">2022-01-28T09:28:25Z</dcterms:modified>
</cp:coreProperties>
</file>